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2B1BDDCD-E369-484E-9A6A-D6308C1CD23E}" xr6:coauthVersionLast="47" xr6:coauthVersionMax="47" xr10:uidLastSave="{00000000-0000-0000-0000-000000000000}"/>
  <bookViews>
    <workbookView xWindow="-120" yWindow="-120" windowWidth="20730" windowHeight="11310" firstSheet="3" activeTab="3" xr2:uid="{3559C9E3-9697-4DC2-B27B-2A43497B1BAE}"/>
  </bookViews>
  <sheets>
    <sheet name="kuis ahp" sheetId="1" r:id="rId1"/>
    <sheet name="pembobotan AHP" sheetId="5" r:id="rId2"/>
    <sheet name="pengolahan data AHP" sheetId="6" r:id="rId3"/>
    <sheet name="PATOKAN NILAI RI" sheetId="15" r:id="rId4"/>
    <sheet name="KUIS SOTA 1" sheetId="10" r:id="rId5"/>
    <sheet name="kuis sota 2" sheetId="2" r:id="rId6"/>
    <sheet name="PENGOLAHAN TEKNOMETRIK" sheetId="8" r:id="rId7"/>
    <sheet name="TINGKAT KECANGGIHAN" sheetId="11" r:id="rId8"/>
    <sheet name="TCC" sheetId="12" r:id="rId9"/>
    <sheet name="kuis swot" sheetId="3" r:id="rId10"/>
    <sheet name="PERHITUNGAN SWOT" sheetId="9" r:id="rId11"/>
    <sheet name="STRATEGI SWOT" sheetId="14" r:id="rId12"/>
    <sheet name="KUADRAN SWOT" sheetId="13" r:id="rId13"/>
  </sheets>
  <externalReferences>
    <externalReference r:id="rId14"/>
  </externalReferences>
  <definedNames>
    <definedName name="_Hlk160387055" localSheetId="0">'kuis ahp'!$B$22</definedName>
    <definedName name="_Hlk160436295" localSheetId="0">'kuis ahp'!$B$3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9" l="1"/>
  <c r="N7" i="9"/>
  <c r="D30" i="2"/>
  <c r="V8" i="9"/>
  <c r="V9" i="9"/>
  <c r="U9" i="9" s="1"/>
  <c r="V10" i="9"/>
  <c r="U10" i="9" s="1"/>
  <c r="U8" i="9"/>
  <c r="U7" i="9"/>
  <c r="V7" i="9"/>
  <c r="S8" i="9"/>
  <c r="T8" i="9"/>
  <c r="T9" i="9"/>
  <c r="T10" i="9"/>
  <c r="S9" i="9"/>
  <c r="S10" i="9"/>
  <c r="S7" i="9"/>
  <c r="J81" i="9"/>
  <c r="J79" i="9"/>
  <c r="J70" i="9"/>
  <c r="J55" i="9"/>
  <c r="J53" i="9"/>
  <c r="J60" i="9"/>
  <c r="J35" i="9"/>
  <c r="J34" i="9"/>
  <c r="J20" i="9"/>
  <c r="J12" i="9"/>
  <c r="J89" i="9"/>
  <c r="J41" i="9"/>
  <c r="J17" i="9"/>
  <c r="O10" i="9"/>
  <c r="P9" i="9"/>
  <c r="Q8" i="9"/>
  <c r="I34" i="9"/>
  <c r="N8" i="9"/>
  <c r="E8" i="12"/>
  <c r="E7" i="12"/>
  <c r="E6" i="12"/>
  <c r="F5" i="12"/>
  <c r="E5" i="12"/>
  <c r="F41" i="11"/>
  <c r="H41" i="11" s="1"/>
  <c r="F40" i="11"/>
  <c r="H40" i="11" s="1"/>
  <c r="F39" i="11"/>
  <c r="H39" i="11" s="1"/>
  <c r="H38" i="11"/>
  <c r="I38" i="11" s="1"/>
  <c r="F38" i="11"/>
  <c r="F31" i="11"/>
  <c r="H31" i="11" s="1"/>
  <c r="H30" i="11"/>
  <c r="F30" i="11"/>
  <c r="F29" i="11"/>
  <c r="H29" i="11" s="1"/>
  <c r="F28" i="11"/>
  <c r="H28" i="11" s="1"/>
  <c r="I28" i="11" s="1"/>
  <c r="F21" i="11"/>
  <c r="H21" i="11" s="1"/>
  <c r="F20" i="11"/>
  <c r="H20" i="11" s="1"/>
  <c r="F19" i="11"/>
  <c r="H19" i="11" s="1"/>
  <c r="F18" i="11"/>
  <c r="H18" i="11" s="1"/>
  <c r="H11" i="11"/>
  <c r="F11" i="11"/>
  <c r="F10" i="11"/>
  <c r="H10" i="11" s="1"/>
  <c r="H9" i="11"/>
  <c r="F9" i="11"/>
  <c r="G8" i="11"/>
  <c r="H8" i="11" s="1"/>
  <c r="I8" i="11" s="1"/>
  <c r="F8" i="11"/>
  <c r="F32" i="8"/>
  <c r="H32" i="8" s="1"/>
  <c r="F31" i="8"/>
  <c r="H31" i="8" s="1"/>
  <c r="F30" i="8"/>
  <c r="H30" i="8" s="1"/>
  <c r="F29" i="8"/>
  <c r="H29" i="8" s="1"/>
  <c r="I29" i="8" s="1"/>
  <c r="H21" i="8"/>
  <c r="F21" i="8"/>
  <c r="F20" i="8"/>
  <c r="H20" i="8" s="1"/>
  <c r="H19" i="8"/>
  <c r="F19" i="8"/>
  <c r="F18" i="8"/>
  <c r="H18" i="8" s="1"/>
  <c r="I18" i="8" s="1"/>
  <c r="F17" i="8"/>
  <c r="H17" i="8" s="1"/>
  <c r="F16" i="8"/>
  <c r="H16" i="8" s="1"/>
  <c r="F15" i="8"/>
  <c r="H15" i="8" s="1"/>
  <c r="H14" i="8"/>
  <c r="I14" i="8" s="1"/>
  <c r="F14" i="8"/>
  <c r="F13" i="8"/>
  <c r="H13" i="8" s="1"/>
  <c r="H12" i="8"/>
  <c r="F12" i="8"/>
  <c r="F11" i="8"/>
  <c r="H11" i="8" s="1"/>
  <c r="F10" i="8"/>
  <c r="H10" i="8" s="1"/>
  <c r="I10" i="8" s="1"/>
  <c r="F9" i="8"/>
  <c r="H9" i="8" s="1"/>
  <c r="F8" i="8"/>
  <c r="H8" i="8" s="1"/>
  <c r="F7" i="8"/>
  <c r="H7" i="8" s="1"/>
  <c r="F6" i="8"/>
  <c r="G6" i="8" s="1"/>
  <c r="H6" i="8" s="1"/>
  <c r="I6" i="8" s="1"/>
  <c r="P52" i="2"/>
  <c r="O52" i="2"/>
  <c r="N52" i="2"/>
  <c r="M52" i="2"/>
  <c r="C30" i="2" s="1"/>
  <c r="L52" i="2"/>
  <c r="K52" i="2"/>
  <c r="J52" i="2"/>
  <c r="I52" i="2"/>
  <c r="P41" i="2"/>
  <c r="O41" i="2"/>
  <c r="N41" i="2"/>
  <c r="M41" i="2"/>
  <c r="L41" i="2"/>
  <c r="K41" i="2"/>
  <c r="J41" i="2"/>
  <c r="I41" i="2"/>
  <c r="P31" i="2"/>
  <c r="O31" i="2"/>
  <c r="N31" i="2"/>
  <c r="M31" i="2"/>
  <c r="L31" i="2"/>
  <c r="K31" i="2"/>
  <c r="J31" i="2"/>
  <c r="I31" i="2"/>
  <c r="D31" i="2"/>
  <c r="C31" i="2"/>
  <c r="D29" i="2"/>
  <c r="C29" i="2"/>
  <c r="D28" i="2"/>
  <c r="C28" i="2"/>
  <c r="E23" i="2"/>
  <c r="D23" i="2"/>
  <c r="E22" i="2"/>
  <c r="D22" i="2"/>
  <c r="P21" i="2"/>
  <c r="O21" i="2"/>
  <c r="N21" i="2"/>
  <c r="M21" i="2"/>
  <c r="L21" i="2"/>
  <c r="K21" i="2"/>
  <c r="J21" i="2"/>
  <c r="I21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P11" i="2"/>
  <c r="O11" i="2"/>
  <c r="N11" i="2"/>
  <c r="M11" i="2"/>
  <c r="L11" i="2"/>
  <c r="K11" i="2"/>
  <c r="J11" i="2"/>
  <c r="I11" i="2"/>
  <c r="E11" i="2"/>
  <c r="D11" i="2"/>
  <c r="E10" i="2"/>
  <c r="D10" i="2"/>
  <c r="E9" i="2"/>
  <c r="D9" i="2"/>
  <c r="E8" i="2"/>
  <c r="D8" i="2"/>
  <c r="I18" i="11" l="1"/>
  <c r="J82" i="9"/>
  <c r="N10" i="9" s="1"/>
  <c r="J42" i="9"/>
  <c r="P8" i="9" s="1"/>
  <c r="I93" i="9"/>
  <c r="I89" i="9"/>
  <c r="J85" i="9"/>
  <c r="J84" i="9"/>
  <c r="I84" i="9"/>
  <c r="H79" i="9"/>
  <c r="I81" i="9"/>
  <c r="I79" i="9"/>
  <c r="J72" i="9"/>
  <c r="Q9" i="9" s="1"/>
  <c r="I70" i="9"/>
  <c r="J68" i="9"/>
  <c r="J67" i="9"/>
  <c r="I67" i="9"/>
  <c r="J66" i="9"/>
  <c r="I66" i="9"/>
  <c r="J62" i="9"/>
  <c r="O9" i="9" s="1"/>
  <c r="I60" i="9"/>
  <c r="J59" i="9"/>
  <c r="I59" i="9"/>
  <c r="I55" i="9"/>
  <c r="I53" i="9"/>
  <c r="J45" i="9"/>
  <c r="J44" i="9"/>
  <c r="I44" i="9"/>
  <c r="I41" i="9"/>
  <c r="I35" i="9"/>
  <c r="I30" i="9"/>
  <c r="I31" i="9"/>
  <c r="I29" i="9"/>
  <c r="J21" i="9"/>
  <c r="Q7" i="9" s="1"/>
  <c r="I20" i="9"/>
  <c r="I17" i="9"/>
  <c r="J7" i="9"/>
  <c r="I12" i="9"/>
  <c r="J57" i="9" l="1"/>
  <c r="N9" i="9" s="1"/>
  <c r="H10" i="9"/>
  <c r="J10" i="9"/>
  <c r="J8" i="9"/>
  <c r="J9" i="9"/>
  <c r="I7" i="9"/>
  <c r="O19" i="9"/>
  <c r="I8" i="9"/>
  <c r="I9" i="9"/>
  <c r="H85" i="9"/>
  <c r="H84" i="9"/>
  <c r="H82" i="9"/>
  <c r="H81" i="9"/>
  <c r="H72" i="9"/>
  <c r="H70" i="9"/>
  <c r="H62" i="9"/>
  <c r="H60" i="9"/>
  <c r="H59" i="9"/>
  <c r="H45" i="9"/>
  <c r="H44" i="9"/>
  <c r="G93" i="9" l="1"/>
  <c r="G95" i="9"/>
  <c r="G91" i="9"/>
  <c r="G85" i="9"/>
  <c r="G82" i="9"/>
  <c r="G72" i="9"/>
  <c r="G62" i="9"/>
  <c r="G45" i="9"/>
  <c r="G89" i="9"/>
  <c r="G84" i="9"/>
  <c r="G81" i="9"/>
  <c r="G79" i="9"/>
  <c r="G70" i="9"/>
  <c r="G67" i="9"/>
  <c r="G68" i="9" s="1"/>
  <c r="H66" i="9" s="1"/>
  <c r="G66" i="9"/>
  <c r="G60" i="9"/>
  <c r="G59" i="9"/>
  <c r="G55" i="9"/>
  <c r="G53" i="9"/>
  <c r="G44" i="9"/>
  <c r="G41" i="9"/>
  <c r="G35" i="9"/>
  <c r="G34" i="9"/>
  <c r="G31" i="9"/>
  <c r="G30" i="9"/>
  <c r="G29" i="9"/>
  <c r="G20" i="9"/>
  <c r="G17" i="9"/>
  <c r="G18" i="9" s="1"/>
  <c r="H17" i="9" s="1"/>
  <c r="G12" i="9"/>
  <c r="G13" i="9" s="1"/>
  <c r="G8" i="9"/>
  <c r="G9" i="9"/>
  <c r="G7" i="9"/>
  <c r="L100" i="6"/>
  <c r="L91" i="6"/>
  <c r="L82" i="6"/>
  <c r="L73" i="6"/>
  <c r="L64" i="6"/>
  <c r="F46" i="6"/>
  <c r="F38" i="6"/>
  <c r="I28" i="6"/>
  <c r="H20" i="6"/>
  <c r="F18" i="6"/>
  <c r="J13" i="5"/>
  <c r="I10" i="6"/>
  <c r="K51" i="5"/>
  <c r="J51" i="5"/>
  <c r="I51" i="5"/>
  <c r="H51" i="5"/>
  <c r="G51" i="5"/>
  <c r="F51" i="5"/>
  <c r="E51" i="5"/>
  <c r="P41" i="5"/>
  <c r="O41" i="5"/>
  <c r="N41" i="5"/>
  <c r="M41" i="5"/>
  <c r="L41" i="5"/>
  <c r="K41" i="5"/>
  <c r="J41" i="5"/>
  <c r="I41" i="5"/>
  <c r="H41" i="5"/>
  <c r="G41" i="5"/>
  <c r="F41" i="5"/>
  <c r="E41" i="5"/>
  <c r="P31" i="5"/>
  <c r="O31" i="5"/>
  <c r="N31" i="5"/>
  <c r="M31" i="5"/>
  <c r="L31" i="5"/>
  <c r="K31" i="5"/>
  <c r="J31" i="5"/>
  <c r="I31" i="5"/>
  <c r="H31" i="5"/>
  <c r="G31" i="5"/>
  <c r="F31" i="5"/>
  <c r="E31" i="5"/>
  <c r="P21" i="5"/>
  <c r="O21" i="5"/>
  <c r="N21" i="5"/>
  <c r="M21" i="5"/>
  <c r="L21" i="5"/>
  <c r="K21" i="5"/>
  <c r="J21" i="5"/>
  <c r="I21" i="5"/>
  <c r="H21" i="5"/>
  <c r="G21" i="5"/>
  <c r="F21" i="5"/>
  <c r="E21" i="5"/>
  <c r="P11" i="5"/>
  <c r="O11" i="5"/>
  <c r="N11" i="5"/>
  <c r="M11" i="5"/>
  <c r="L11" i="5"/>
  <c r="K11" i="5"/>
  <c r="J11" i="5"/>
  <c r="I11" i="5"/>
  <c r="H11" i="5"/>
  <c r="G11" i="5"/>
  <c r="F11" i="5"/>
  <c r="E11" i="5"/>
  <c r="X48" i="1"/>
  <c r="F45" i="6" s="1"/>
  <c r="Y48" i="1"/>
  <c r="H44" i="6" s="1"/>
  <c r="Z48" i="1"/>
  <c r="G47" i="6" s="1"/>
  <c r="AA48" i="1"/>
  <c r="I46" i="6" s="1"/>
  <c r="AB48" i="1"/>
  <c r="H45" i="6" s="1"/>
  <c r="AC48" i="1"/>
  <c r="I44" i="6" s="1"/>
  <c r="Y8" i="1"/>
  <c r="H8" i="6" s="1"/>
  <c r="Z8" i="1"/>
  <c r="I8" i="6" s="1"/>
  <c r="AA8" i="1"/>
  <c r="I9" i="6" s="1"/>
  <c r="AB8" i="1"/>
  <c r="H9" i="6" s="1"/>
  <c r="AC8" i="1"/>
  <c r="F9" i="6" s="1"/>
  <c r="AD8" i="1"/>
  <c r="G10" i="6" s="1"/>
  <c r="AE8" i="1"/>
  <c r="F10" i="6" s="1"/>
  <c r="AF8" i="1"/>
  <c r="AG8" i="1"/>
  <c r="F11" i="6" s="1"/>
  <c r="AH8" i="1"/>
  <c r="H11" i="6" s="1"/>
  <c r="AI8" i="1"/>
  <c r="G11" i="6" s="1"/>
  <c r="X8" i="1"/>
  <c r="G8" i="6" s="1"/>
  <c r="Y18" i="1"/>
  <c r="G17" i="6" s="1"/>
  <c r="Z18" i="1"/>
  <c r="I17" i="6" s="1"/>
  <c r="AA18" i="1"/>
  <c r="H18" i="6" s="1"/>
  <c r="AB18" i="1"/>
  <c r="AC18" i="1"/>
  <c r="I18" i="6" s="1"/>
  <c r="AD18" i="1"/>
  <c r="AE18" i="1"/>
  <c r="G19" i="6" s="1"/>
  <c r="AF18" i="1"/>
  <c r="F19" i="6" s="1"/>
  <c r="AG18" i="1"/>
  <c r="F20" i="6" s="1"/>
  <c r="AH18" i="1"/>
  <c r="G20" i="6" s="1"/>
  <c r="AI18" i="1"/>
  <c r="X18" i="1"/>
  <c r="H17" i="6" s="1"/>
  <c r="Y28" i="1"/>
  <c r="H26" i="6" s="1"/>
  <c r="Z28" i="1"/>
  <c r="G26" i="6" s="1"/>
  <c r="AA28" i="1"/>
  <c r="H27" i="6" s="1"/>
  <c r="AB28" i="1"/>
  <c r="I27" i="6" s="1"/>
  <c r="AC28" i="1"/>
  <c r="F27" i="6" s="1"/>
  <c r="AD28" i="1"/>
  <c r="AE28" i="1"/>
  <c r="AF28" i="1"/>
  <c r="G28" i="6" s="1"/>
  <c r="AG28" i="1"/>
  <c r="F29" i="6" s="1"/>
  <c r="AH28" i="1"/>
  <c r="H29" i="6" s="1"/>
  <c r="AI28" i="1"/>
  <c r="G29" i="6" s="1"/>
  <c r="X28" i="1"/>
  <c r="I26" i="6" s="1"/>
  <c r="X38" i="1"/>
  <c r="H35" i="6" s="1"/>
  <c r="Y38" i="1"/>
  <c r="G35" i="6" s="1"/>
  <c r="Z38" i="1"/>
  <c r="I35" i="6" s="1"/>
  <c r="AA38" i="1"/>
  <c r="F36" i="6" s="1"/>
  <c r="AB38" i="1"/>
  <c r="I36" i="6" s="1"/>
  <c r="AC38" i="1"/>
  <c r="H36" i="6" s="1"/>
  <c r="AD38" i="1"/>
  <c r="F37" i="6" s="1"/>
  <c r="AE38" i="1"/>
  <c r="G37" i="6" s="1"/>
  <c r="AF38" i="1"/>
  <c r="I37" i="6" s="1"/>
  <c r="AG38" i="1"/>
  <c r="H38" i="6" s="1"/>
  <c r="AH38" i="1"/>
  <c r="AI38" i="1"/>
  <c r="G38" i="6" s="1"/>
  <c r="H89" i="9" l="1"/>
  <c r="H93" i="9"/>
  <c r="H18" i="9"/>
  <c r="J18" i="9"/>
  <c r="P7" i="9" s="1"/>
  <c r="G37" i="9"/>
  <c r="H34" i="9" s="1"/>
  <c r="G44" i="6"/>
  <c r="G46" i="6"/>
  <c r="F47" i="6"/>
  <c r="I45" i="6"/>
  <c r="I97" i="6" s="1"/>
  <c r="G39" i="6"/>
  <c r="G88" i="6" s="1"/>
  <c r="F12" i="6"/>
  <c r="F60" i="6" s="1"/>
  <c r="G30" i="6"/>
  <c r="G79" i="6" s="1"/>
  <c r="G80" i="6"/>
  <c r="G48" i="6"/>
  <c r="G96" i="6" s="1"/>
  <c r="I39" i="6"/>
  <c r="I90" i="6" s="1"/>
  <c r="G81" i="6"/>
  <c r="I48" i="6"/>
  <c r="I99" i="6" s="1"/>
  <c r="F62" i="6"/>
  <c r="F21" i="6"/>
  <c r="F69" i="6" s="1"/>
  <c r="F28" i="6"/>
  <c r="F30" i="6" s="1"/>
  <c r="F78" i="6" s="1"/>
  <c r="I19" i="6"/>
  <c r="G21" i="6"/>
  <c r="G70" i="6" s="1"/>
  <c r="G72" i="6"/>
  <c r="I12" i="6"/>
  <c r="I63" i="6" s="1"/>
  <c r="F48" i="6"/>
  <c r="G12" i="6"/>
  <c r="G61" i="6" s="1"/>
  <c r="I30" i="6"/>
  <c r="F39" i="6"/>
  <c r="F87" i="6" s="1"/>
  <c r="H12" i="6"/>
  <c r="H62" i="6" s="1"/>
  <c r="H61" i="6"/>
  <c r="I89" i="6"/>
  <c r="H39" i="6"/>
  <c r="H89" i="6" s="1"/>
  <c r="H30" i="6"/>
  <c r="H80" i="6" s="1"/>
  <c r="H79" i="6"/>
  <c r="G89" i="6"/>
  <c r="H47" i="6"/>
  <c r="H78" i="6"/>
  <c r="H12" i="9"/>
  <c r="H67" i="9"/>
  <c r="H68" i="9" s="1"/>
  <c r="G57" i="9"/>
  <c r="H55" i="9" s="1"/>
  <c r="G42" i="9"/>
  <c r="H41" i="9" s="1"/>
  <c r="H42" i="9" s="1"/>
  <c r="H35" i="9"/>
  <c r="G21" i="9"/>
  <c r="H20" i="9" s="1"/>
  <c r="H21" i="9" s="1"/>
  <c r="G32" i="9"/>
  <c r="G10" i="9"/>
  <c r="H21" i="6"/>
  <c r="H71" i="6" s="1"/>
  <c r="J91" i="9" l="1"/>
  <c r="P10" i="9" s="1"/>
  <c r="H91" i="9"/>
  <c r="J93" i="9"/>
  <c r="J95" i="9" s="1"/>
  <c r="Q10" i="9" s="1"/>
  <c r="H95" i="9"/>
  <c r="H37" i="9"/>
  <c r="J37" i="9"/>
  <c r="O8" i="9" s="1"/>
  <c r="I98" i="6"/>
  <c r="I87" i="6"/>
  <c r="G71" i="6"/>
  <c r="H87" i="6"/>
  <c r="J87" i="6" s="1"/>
  <c r="K87" i="6" s="1"/>
  <c r="I96" i="6"/>
  <c r="G90" i="6"/>
  <c r="G63" i="6"/>
  <c r="F72" i="6"/>
  <c r="F81" i="6"/>
  <c r="F89" i="6"/>
  <c r="J89" i="6" s="1"/>
  <c r="K89" i="6" s="1"/>
  <c r="F96" i="6"/>
  <c r="F99" i="6"/>
  <c r="G62" i="6"/>
  <c r="J62" i="6" s="1"/>
  <c r="K62" i="6" s="1"/>
  <c r="F80" i="6"/>
  <c r="F88" i="6"/>
  <c r="F91" i="6" s="1"/>
  <c r="I62" i="6"/>
  <c r="F98" i="6"/>
  <c r="G99" i="6"/>
  <c r="H60" i="6"/>
  <c r="J60" i="6" s="1"/>
  <c r="K60" i="6" s="1"/>
  <c r="G78" i="6"/>
  <c r="G82" i="6" s="1"/>
  <c r="H63" i="6"/>
  <c r="H70" i="6"/>
  <c r="I81" i="6"/>
  <c r="I78" i="6"/>
  <c r="F97" i="6"/>
  <c r="H88" i="6"/>
  <c r="H91" i="6" s="1"/>
  <c r="H48" i="6"/>
  <c r="H99" i="6" s="1"/>
  <c r="I100" i="6"/>
  <c r="H72" i="6"/>
  <c r="H69" i="6"/>
  <c r="H73" i="6" s="1"/>
  <c r="F63" i="6"/>
  <c r="H90" i="6"/>
  <c r="I21" i="6"/>
  <c r="G97" i="6"/>
  <c r="G100" i="6" s="1"/>
  <c r="G98" i="6"/>
  <c r="F70" i="6"/>
  <c r="F79" i="6"/>
  <c r="I79" i="6"/>
  <c r="G60" i="6"/>
  <c r="I60" i="6"/>
  <c r="F71" i="6"/>
  <c r="I80" i="6"/>
  <c r="F90" i="6"/>
  <c r="J90" i="6" s="1"/>
  <c r="K90" i="6" s="1"/>
  <c r="F61" i="6"/>
  <c r="I61" i="6"/>
  <c r="I88" i="6"/>
  <c r="I91" i="6" s="1"/>
  <c r="G87" i="6"/>
  <c r="G91" i="6" s="1"/>
  <c r="G69" i="6"/>
  <c r="H81" i="6"/>
  <c r="H82" i="6" s="1"/>
  <c r="J13" i="9"/>
  <c r="O7" i="9" s="1"/>
  <c r="H13" i="9"/>
  <c r="H9" i="9"/>
  <c r="H7" i="9"/>
  <c r="H53" i="9"/>
  <c r="H57" i="9" s="1"/>
  <c r="H31" i="9"/>
  <c r="J31" i="9" s="1"/>
  <c r="H30" i="9"/>
  <c r="J30" i="9" s="1"/>
  <c r="H29" i="9"/>
  <c r="J29" i="9" s="1"/>
  <c r="H8" i="9"/>
  <c r="G73" i="6" l="1"/>
  <c r="J79" i="6"/>
  <c r="K79" i="6" s="1"/>
  <c r="J63" i="6"/>
  <c r="K63" i="6" s="1"/>
  <c r="I82" i="6"/>
  <c r="J99" i="6"/>
  <c r="K99" i="6" s="1"/>
  <c r="F73" i="6"/>
  <c r="I64" i="6"/>
  <c r="G64" i="6"/>
  <c r="I72" i="6"/>
  <c r="J72" i="6" s="1"/>
  <c r="K72" i="6" s="1"/>
  <c r="I69" i="6"/>
  <c r="J69" i="6" s="1"/>
  <c r="K69" i="6" s="1"/>
  <c r="I70" i="6"/>
  <c r="J70" i="6" s="1"/>
  <c r="K70" i="6" s="1"/>
  <c r="F82" i="6"/>
  <c r="H64" i="6"/>
  <c r="J88" i="6"/>
  <c r="K88" i="6" s="1"/>
  <c r="K91" i="6" s="1"/>
  <c r="F100" i="6"/>
  <c r="H98" i="6"/>
  <c r="J98" i="6" s="1"/>
  <c r="K98" i="6" s="1"/>
  <c r="H96" i="6"/>
  <c r="H97" i="6"/>
  <c r="J97" i="6" s="1"/>
  <c r="K97" i="6" s="1"/>
  <c r="J81" i="6"/>
  <c r="K81" i="6" s="1"/>
  <c r="J61" i="6"/>
  <c r="K61" i="6" s="1"/>
  <c r="F64" i="6"/>
  <c r="J78" i="6"/>
  <c r="K78" i="6" s="1"/>
  <c r="J80" i="6"/>
  <c r="K80" i="6" s="1"/>
  <c r="I71" i="6"/>
  <c r="J71" i="6" s="1"/>
  <c r="K71" i="6" s="1"/>
  <c r="J32" i="9"/>
  <c r="H32" i="9"/>
  <c r="H100" i="6" l="1"/>
  <c r="K64" i="6"/>
  <c r="I73" i="6"/>
  <c r="K82" i="6"/>
  <c r="J96" i="6"/>
  <c r="K96" i="6" s="1"/>
  <c r="K100" i="6" s="1"/>
  <c r="K73" i="6"/>
</calcChain>
</file>

<file path=xl/sharedStrings.xml><?xml version="1.0" encoding="utf-8"?>
<sst xmlns="http://schemas.openxmlformats.org/spreadsheetml/2006/main" count="943" uniqueCount="225">
  <si>
    <t>Pembobotan Antar Kriteria Komponen Technoware</t>
  </si>
  <si>
    <t>kriteria</t>
  </si>
  <si>
    <t xml:space="preserve"> Dokumen informasi</t>
  </si>
  <si>
    <t xml:space="preserve"> Tingkat keamanan dan keselamatan kerja</t>
  </si>
  <si>
    <t xml:space="preserve"> Keselamatan dan keamanan kerja</t>
  </si>
  <si>
    <t xml:space="preserve"> Kecanggihan peralatan</t>
  </si>
  <si>
    <t>Pembobotan Antar Kriteria Komponen Humanware</t>
  </si>
  <si>
    <t xml:space="preserve"> Kompetensi</t>
  </si>
  <si>
    <t xml:space="preserve"> Kepemimpinan</t>
  </si>
  <si>
    <t xml:space="preserve"> Inovatif</t>
  </si>
  <si>
    <t xml:space="preserve"> Kedisiplinan</t>
  </si>
  <si>
    <t xml:space="preserve"> Perawatan alat</t>
  </si>
  <si>
    <t>Pembobotan Antar Kriteria Komponen Infoware</t>
  </si>
  <si>
    <t xml:space="preserve"> Akses informasi</t>
  </si>
  <si>
    <t xml:space="preserve"> Penyimpanan informasi</t>
  </si>
  <si>
    <t xml:space="preserve"> Komunikasi</t>
  </si>
  <si>
    <t xml:space="preserve"> Standart produk</t>
  </si>
  <si>
    <t>Pembobotan Antar Kriteria Komponen Orgaware</t>
  </si>
  <si>
    <t xml:space="preserve"> Hubungan dengan pelanggan</t>
  </si>
  <si>
    <t xml:space="preserve"> Memotivasi</t>
  </si>
  <si>
    <t xml:space="preserve"> Kondisi lingkungan</t>
  </si>
  <si>
    <t>Pembobotan Antar Kriteria Komponen Teknologi</t>
  </si>
  <si>
    <t>Kriteria</t>
  </si>
  <si>
    <r>
      <t xml:space="preserve"> </t>
    </r>
    <r>
      <rPr>
        <i/>
        <sz val="12"/>
        <color theme="1"/>
        <rFont val="Times New Roman"/>
        <family val="1"/>
      </rPr>
      <t xml:space="preserve">Technoware </t>
    </r>
  </si>
  <si>
    <t xml:space="preserve"> Humanware </t>
  </si>
  <si>
    <r>
      <t xml:space="preserve"> </t>
    </r>
    <r>
      <rPr>
        <i/>
        <sz val="12"/>
        <color theme="1"/>
        <rFont val="Times New Roman"/>
        <family val="1"/>
      </rPr>
      <t xml:space="preserve">Technoware  </t>
    </r>
  </si>
  <si>
    <t xml:space="preserve"> Infoware </t>
  </si>
  <si>
    <r>
      <t xml:space="preserve"> </t>
    </r>
    <r>
      <rPr>
        <i/>
        <sz val="12"/>
        <color theme="1"/>
        <rFont val="Times New Roman"/>
        <family val="1"/>
      </rPr>
      <t xml:space="preserve">Humanware </t>
    </r>
  </si>
  <si>
    <t xml:space="preserve"> Orgaware </t>
  </si>
  <si>
    <r>
      <t xml:space="preserve"> </t>
    </r>
    <r>
      <rPr>
        <i/>
        <sz val="12"/>
        <color theme="1"/>
        <rFont val="Times New Roman"/>
        <family val="1"/>
      </rPr>
      <t xml:space="preserve">Infoware </t>
    </r>
  </si>
  <si>
    <t>SOTA (1-10)</t>
  </si>
  <si>
    <t>Technoware</t>
  </si>
  <si>
    <t>Keamanan dan Keselamatan Kerja</t>
  </si>
  <si>
    <t>Humanware</t>
  </si>
  <si>
    <t>Kedisiplinan</t>
  </si>
  <si>
    <t>Koordinasi</t>
  </si>
  <si>
    <t>Infoware</t>
  </si>
  <si>
    <t>Penyimpanan Informasi</t>
  </si>
  <si>
    <t>Orgaware</t>
  </si>
  <si>
    <t>Komponen Teknoligi</t>
  </si>
  <si>
    <t>Skor (1-9)</t>
  </si>
  <si>
    <t>No</t>
  </si>
  <si>
    <t>Internal</t>
  </si>
  <si>
    <t>Kekuatan (S) :</t>
  </si>
  <si>
    <t>Keselamatan dan Kesehatan Kerja</t>
  </si>
  <si>
    <t>Inspeksi Produk</t>
  </si>
  <si>
    <t>Kompleksitas Alat</t>
  </si>
  <si>
    <t>Kelemahan (W) :</t>
  </si>
  <si>
    <t>Kurangnya Perangkat Media Informasi</t>
  </si>
  <si>
    <t>Eksternal</t>
  </si>
  <si>
    <t>Peluang (O) :</t>
  </si>
  <si>
    <t>Teknologi Berkembang Dengan Cepat</t>
  </si>
  <si>
    <t>Ancaman (T) :</t>
  </si>
  <si>
    <t>Keterlambatan Dalam Penyampaian Informasi Terkait Perkembangan Dan Perawatan Alat</t>
  </si>
  <si>
    <t xml:space="preserve">Kompetensi </t>
  </si>
  <si>
    <t>Kepemimpinan</t>
  </si>
  <si>
    <t xml:space="preserve">Kedisiplinan </t>
  </si>
  <si>
    <t>Kurangnya Pengetahuan Terkait Penggunaan Peralatan</t>
  </si>
  <si>
    <t>Pekerja mendapatkan adanya sertifikasi bertingkat dan berkelanjutan</t>
  </si>
  <si>
    <t>Kebutuhan Tenaga Ahli</t>
  </si>
  <si>
    <t>Keterbukaan terkait informasi kegunaan peralatan</t>
  </si>
  <si>
    <t>Sistem Informasi Untuk Merekap Data Kegunaan Peralatan</t>
  </si>
  <si>
    <t>Penyimpanan Dan Pengambilan Informasi</t>
  </si>
  <si>
    <t>Akses Informasi Dalam Penggunaan Peralatan Kerja</t>
  </si>
  <si>
    <t>Pembaruan dan Pengembangan Dokumen</t>
  </si>
  <si>
    <t>Penambahan Perangkat Media Informasi</t>
  </si>
  <si>
    <t>Kebutuhan Informasi Yang Sangat Penting Bagi Para Pekerja</t>
  </si>
  <si>
    <t>Strategi Peninjauan Hubungan Antar Penjual Dan Pembeli</t>
  </si>
  <si>
    <t>Menjaga Kondusifitas Area Kerja</t>
  </si>
  <si>
    <t>Kemudahan Dalam Perizinan Untuk Membuat Pisau Dalam Lingkup IKM</t>
  </si>
  <si>
    <t xml:space="preserve"> Regulasi Pemerintah Terkait Jual Beli Senjata Tajam</t>
  </si>
  <si>
    <r>
      <t xml:space="preserve">A.     Komponen Teknologi </t>
    </r>
    <r>
      <rPr>
        <b/>
        <i/>
        <sz val="12"/>
        <color theme="1"/>
        <rFont val="Times New Roman"/>
        <family val="1"/>
      </rPr>
      <t>Tehcnoware</t>
    </r>
  </si>
  <si>
    <r>
      <t xml:space="preserve">B.     Komponen Teknologi </t>
    </r>
    <r>
      <rPr>
        <b/>
        <i/>
        <sz val="12"/>
        <color theme="1"/>
        <rFont val="Times New Roman"/>
        <family val="1"/>
      </rPr>
      <t>Humanware</t>
    </r>
  </si>
  <si>
    <r>
      <t xml:space="preserve">C.     Komponen Teknologi </t>
    </r>
    <r>
      <rPr>
        <b/>
        <i/>
        <sz val="12"/>
        <color theme="1"/>
        <rFont val="Times New Roman"/>
        <family val="1"/>
      </rPr>
      <t>Infoware</t>
    </r>
  </si>
  <si>
    <r>
      <t xml:space="preserve">D.     Komponen Teknologi </t>
    </r>
    <r>
      <rPr>
        <b/>
        <i/>
        <sz val="12"/>
        <color theme="1"/>
        <rFont val="Times New Roman"/>
        <family val="1"/>
      </rPr>
      <t>Orgaware</t>
    </r>
  </si>
  <si>
    <t>√</t>
  </si>
  <si>
    <t xml:space="preserve">Responden Ke </t>
  </si>
  <si>
    <t>Rata-rata</t>
  </si>
  <si>
    <t xml:space="preserve">Pertanyaan Ke </t>
  </si>
  <si>
    <t>DATA HASIL REKPITULASI KUISIONER</t>
  </si>
  <si>
    <t>Komponen</t>
  </si>
  <si>
    <t>Komponen Teknologi</t>
  </si>
  <si>
    <t>Skor</t>
  </si>
  <si>
    <t>(1-9)</t>
  </si>
  <si>
    <t xml:space="preserve">SOTA </t>
  </si>
  <si>
    <t>(1-10)</t>
  </si>
  <si>
    <t>Pertanyaan Ke</t>
  </si>
  <si>
    <t>SOTA</t>
  </si>
  <si>
    <t>Responden Ke</t>
  </si>
  <si>
    <t>Data Perbandingan State Of The Art untuk Technoware</t>
  </si>
  <si>
    <t>Data Perbandingan State Of The Art untuk Infoware</t>
  </si>
  <si>
    <t>Data Perbandingan State Of The Art untuk Humanware</t>
  </si>
  <si>
    <t>Data Perbandingan State Of The Art untuk Orgaware</t>
  </si>
  <si>
    <t>Data Perbandingan State Of The Art untuk Komponen Teknologi</t>
  </si>
  <si>
    <t>Hasil Data Kuisioner Pada Pembobotan Komponen Technoware</t>
  </si>
  <si>
    <t>Hasil Data Kuisioner Pada Pembobotan Komponen Humanware</t>
  </si>
  <si>
    <t>Hasil Data Kuisioner Pada Pembobotan Komponen Infoware</t>
  </si>
  <si>
    <t>Hasil Data Kuisioner Pada Pembobotan Komponen Orgaware</t>
  </si>
  <si>
    <t>Hasil Data Kuisioner Pada Pembobotan Komponen Teknologi</t>
  </si>
  <si>
    <t>Rekapitulasi Hasil Data Perbandingan State Of The Art</t>
  </si>
  <si>
    <t>Dokumen Informasi</t>
  </si>
  <si>
    <t>Kelengkapan Alat</t>
  </si>
  <si>
    <t>Kecanggihan Peralatan</t>
  </si>
  <si>
    <t>Kompetensi</t>
  </si>
  <si>
    <t>Perawatan Alat</t>
  </si>
  <si>
    <t>Inovatif</t>
  </si>
  <si>
    <t>Akses Informasi</t>
  </si>
  <si>
    <t>Standar Produk</t>
  </si>
  <si>
    <t>Komunikasi</t>
  </si>
  <si>
    <t xml:space="preserve">Hubungan Kepada Pelanggan </t>
  </si>
  <si>
    <t>Memotivasi</t>
  </si>
  <si>
    <t xml:space="preserve">Kondisi Lingkungan </t>
  </si>
  <si>
    <t>Kelengkapan alat</t>
  </si>
  <si>
    <t>Tingkat Keselamatan dan Keamanan</t>
  </si>
  <si>
    <t xml:space="preserve">Kecanggihan Peralatan </t>
  </si>
  <si>
    <t xml:space="preserve">Inovatif </t>
  </si>
  <si>
    <t xml:space="preserve">Perawatan Alat </t>
  </si>
  <si>
    <t>Akses informasi</t>
  </si>
  <si>
    <t>Hubungan Kepada Pelanggan</t>
  </si>
  <si>
    <t>Kondisi lingkungan</t>
  </si>
  <si>
    <t>Jumlah</t>
  </si>
  <si>
    <t xml:space="preserve"> Kelengkapan alat</t>
  </si>
  <si>
    <t>MATRIK NORMALISASI</t>
  </si>
  <si>
    <t>Total</t>
  </si>
  <si>
    <t>bobot prioritas</t>
  </si>
  <si>
    <t>nilai eigen</t>
  </si>
  <si>
    <t>Normalisasi Bobot</t>
  </si>
  <si>
    <t>Bobot</t>
  </si>
  <si>
    <t>Rating</t>
  </si>
  <si>
    <t>Kecanggihan</t>
  </si>
  <si>
    <t>HUMANWARE</t>
  </si>
  <si>
    <t>INFOWARE</t>
  </si>
  <si>
    <t>TECHNOWARE</t>
  </si>
  <si>
    <t>ORGAWARE</t>
  </si>
  <si>
    <t>KOMPONEN TEKNOLOGI</t>
  </si>
  <si>
    <t>Responden</t>
  </si>
  <si>
    <t>Regulasi Pemerintah Terkait Jual Beli Senjata Tajam</t>
  </si>
  <si>
    <t>RESPONDEN 1</t>
  </si>
  <si>
    <t>RESPONDEN 2</t>
  </si>
  <si>
    <t>RESPONDEN 3</t>
  </si>
  <si>
    <t>REKAPITULASI HASIL PEMBOBOTAN</t>
  </si>
  <si>
    <t>Tingkat Kecanggihan</t>
  </si>
  <si>
    <t>Agregat Rating</t>
  </si>
  <si>
    <t>TCC</t>
  </si>
  <si>
    <t>REKAPITULASI MATRIK IFAS DAN EFAS</t>
  </si>
  <si>
    <t>IFAS</t>
  </si>
  <si>
    <t>EFAS</t>
  </si>
  <si>
    <t>S</t>
  </si>
  <si>
    <t>W</t>
  </si>
  <si>
    <t>O</t>
  </si>
  <si>
    <t>T</t>
  </si>
  <si>
    <t>kuadran technoware</t>
  </si>
  <si>
    <t>X</t>
  </si>
  <si>
    <t>Y</t>
  </si>
  <si>
    <t>Kekuatan (S)</t>
  </si>
  <si>
    <t>Kelemahan (W)</t>
  </si>
  <si>
    <t>1. Keselamatan dan Kesehatan Kerja</t>
  </si>
  <si>
    <t>2. Inspeksi Produk</t>
  </si>
  <si>
    <t>3. Kompleksitas Alat</t>
  </si>
  <si>
    <t>1. Kurangnya Perangkat Media Informasi</t>
  </si>
  <si>
    <t>Peluang (O)</t>
  </si>
  <si>
    <t>Strategi S-O</t>
  </si>
  <si>
    <t>Strategi W-O</t>
  </si>
  <si>
    <t>Ancaman (T)</t>
  </si>
  <si>
    <t>1. Teknologi Berkembang Dengan Cepat</t>
  </si>
  <si>
    <t>1. Keterlambatan Dalam Penyampaian Informasi Terkait Perkembangan Dan Perawatan Alat</t>
  </si>
  <si>
    <t>Strategi S-T</t>
  </si>
  <si>
    <t>Strategi W-T</t>
  </si>
  <si>
    <t xml:space="preserve">1. Membuat perencanaan penambahan alat baru  </t>
  </si>
  <si>
    <t>1. penambahan perangkat media informasi</t>
  </si>
  <si>
    <t>1. Melakukan inovasi pada beberapa peralatan</t>
  </si>
  <si>
    <t>1. membuat penjadwalan inspeksi dan perawatan peralatan</t>
  </si>
  <si>
    <t xml:space="preserve">1. Kompetensi </t>
  </si>
  <si>
    <t>2. Koordinasi</t>
  </si>
  <si>
    <t>3. Kepemimpinan</t>
  </si>
  <si>
    <t xml:space="preserve">1. Kedisiplinan </t>
  </si>
  <si>
    <t>2. Kurangnya Pengetahuan Terkait Penggunaan Peralatan</t>
  </si>
  <si>
    <t>1. Pekerja mendapatkan adanya sertifikasi bertingkat dan berkelanjutan</t>
  </si>
  <si>
    <t>1. Kebutuhan Tenaga Ahli</t>
  </si>
  <si>
    <t>1. Mengikuti pelatihan untuk mendapat pengetahuan dan keahlian tingkat lanjut</t>
  </si>
  <si>
    <t xml:space="preserve">1. Melakukan pengarahan  dan dan pengaawasan pada pekerja </t>
  </si>
  <si>
    <t>1. mengirim beberapa pekerja untuk mengikuti pelatihan khusus</t>
  </si>
  <si>
    <t>1. merekrut tenaga ahli</t>
  </si>
  <si>
    <t>1. Keterbukaan terkait informasi kegunaan peralatan</t>
  </si>
  <si>
    <t>2. Sistem Informasi Untuk Merekap Data Kegunaan Peralatan</t>
  </si>
  <si>
    <t>1. Penyimpanan Dan Pengambilan Informasi</t>
  </si>
  <si>
    <t>2. Akses Informasi Dalam Penggunaan Peralatan Kerja</t>
  </si>
  <si>
    <t>1. Pembaruan dan Pengembangan Dokumen</t>
  </si>
  <si>
    <t>2. Penambahan Perangkat Media Informasi</t>
  </si>
  <si>
    <t>1. Kebutuhan Informasi Yang Sangat Penting Bagi Para Pekerja</t>
  </si>
  <si>
    <t>1. membuat dokumen data kegunaan dan pengoprasian peralatan</t>
  </si>
  <si>
    <t>1. melakukan inovasi terhadap perangkat media informasi</t>
  </si>
  <si>
    <t>1. memaksimalkan teknologi informasi yang sudah dimiliki</t>
  </si>
  <si>
    <t>1. menambah perangkat media informasi</t>
  </si>
  <si>
    <t>1. Strategi Peninjauan Hubungan Antar Penjual Dan Pembeli</t>
  </si>
  <si>
    <t>1. Menjaga Kondusifitas Area Kerja</t>
  </si>
  <si>
    <t>Keterbatasan pemasaran produk</t>
  </si>
  <si>
    <t>1. Keterbatasan pemasaran produk</t>
  </si>
  <si>
    <t>1. Kemudahan Dalam Perizinan Untuk Membuat Pisau Dalam Lingkup IKM</t>
  </si>
  <si>
    <t>1. Regulasi Pemerintah Terkait Jual Beli Senjata Tajam</t>
  </si>
  <si>
    <t>1. menjaga hubungan dan memberikan kualitas produk yang baik kepada pelanggan</t>
  </si>
  <si>
    <t>1. pembuatan surat ijin dan pajak pada setiap produk</t>
  </si>
  <si>
    <t>1. memperluas relasi terhadap sesama pembuat pisau</t>
  </si>
  <si>
    <r>
      <t xml:space="preserve">1. melakukan </t>
    </r>
    <r>
      <rPr>
        <i/>
        <sz val="12"/>
        <color theme="1"/>
        <rFont val="Times New Roman"/>
        <family val="1"/>
      </rPr>
      <t xml:space="preserve">upgrade </t>
    </r>
    <r>
      <rPr>
        <sz val="12"/>
        <color theme="1"/>
        <rFont val="Times New Roman"/>
        <family val="1"/>
      </rPr>
      <t>terhadap beberapa teknologi</t>
    </r>
  </si>
  <si>
    <t>Derajat TCC</t>
  </si>
  <si>
    <t>Tingkat Klasifikasi</t>
  </si>
  <si>
    <t>Sangat Rendah</t>
  </si>
  <si>
    <t>Rendah</t>
  </si>
  <si>
    <t>Cukup</t>
  </si>
  <si>
    <t>Baik</t>
  </si>
  <si>
    <t>Sangat Baik</t>
  </si>
  <si>
    <t>Kecanggihan Modern</t>
  </si>
  <si>
    <t>Tradisional</t>
  </si>
  <si>
    <t>Semi Modern</t>
  </si>
  <si>
    <t>Modern</t>
  </si>
  <si>
    <t>0,0&lt;TCC≤0,1</t>
  </si>
  <si>
    <t>0,1&lt;TCC≤0,3</t>
  </si>
  <si>
    <t>0,3&lt;TCC≤0,5</t>
  </si>
  <si>
    <t>0,5&lt;TCC≤0,7</t>
  </si>
  <si>
    <t>0,7&lt;TCC≤0,9</t>
  </si>
  <si>
    <t>0,9&lt;TCC≤1,0</t>
  </si>
  <si>
    <t>Ukuran MatrikS</t>
  </si>
  <si>
    <t xml:space="preserve"> </t>
  </si>
  <si>
    <t xml:space="preserve">Bobot   </t>
  </si>
  <si>
    <t>Nilai 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</si>
</sst>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6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</font>
    <font>
      <sz val="12"/>
      <color theme="1"/>
      <name val="Calibri"/>
      <family val="2"/>
      <charset val="1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72"/>
      <color theme="1"/>
      <name val="Calibri"/>
      <family val="2"/>
      <charset val="1"/>
      <scheme val="minor"/>
    </font>
    <font>
      <b/>
      <i/>
      <sz val="14"/>
      <color theme="1"/>
      <name val="Aptos Display"/>
      <family val="2"/>
    </font>
    <font>
      <i/>
      <sz val="14"/>
      <color theme="1"/>
      <name val="Aptos Display"/>
      <family val="2"/>
    </font>
    <font>
      <sz val="28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1CC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B4C5E7"/>
        <bgColor indexed="64"/>
      </patternFill>
    </fill>
    <fill>
      <patternFill patternType="solid">
        <fgColor rgb="FFACB8C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vertical="center"/>
    </xf>
    <xf numFmtId="2" fontId="0" fillId="0" borderId="6" xfId="0" applyNumberFormat="1" applyBorder="1"/>
    <xf numFmtId="0" fontId="8" fillId="0" borderId="6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2" fontId="0" fillId="0" borderId="0" xfId="0" applyNumberFormat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14" xfId="0" applyBorder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2" fillId="0" borderId="6" xfId="0" applyFont="1" applyBorder="1" applyAlignment="1">
      <alignment vertical="center" wrapText="1"/>
    </xf>
    <xf numFmtId="166" fontId="0" fillId="0" borderId="6" xfId="0" applyNumberFormat="1" applyBorder="1"/>
    <xf numFmtId="0" fontId="9" fillId="0" borderId="6" xfId="0" applyFont="1" applyBorder="1"/>
    <xf numFmtId="0" fontId="1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0" borderId="6" xfId="0" applyNumberFormat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5" fontId="1" fillId="0" borderId="0" xfId="0" applyNumberFormat="1" applyFont="1" applyAlignment="1">
      <alignment vertical="center" wrapText="1"/>
    </xf>
    <xf numFmtId="165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wrapText="1"/>
    </xf>
    <xf numFmtId="164" fontId="0" fillId="0" borderId="6" xfId="0" applyNumberFormat="1" applyBorder="1"/>
    <xf numFmtId="0" fontId="1" fillId="10" borderId="13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7" fillId="10" borderId="9" xfId="0" applyFont="1" applyFill="1" applyBorder="1" applyAlignment="1">
      <alignment horizontal="center" vertical="top" wrapText="1"/>
    </xf>
    <xf numFmtId="0" fontId="1" fillId="8" borderId="6" xfId="0" applyFont="1" applyFill="1" applyBorder="1"/>
    <xf numFmtId="0" fontId="1" fillId="8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0" borderId="6" xfId="0" applyFont="1" applyBorder="1"/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11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2" fontId="1" fillId="0" borderId="0" xfId="0" applyNumberFormat="1" applyFont="1"/>
    <xf numFmtId="0" fontId="1" fillId="15" borderId="6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2" fontId="1" fillId="13" borderId="6" xfId="0" applyNumberFormat="1" applyFont="1" applyFill="1" applyBorder="1" applyAlignment="1">
      <alignment horizontal="center" vertical="center"/>
    </xf>
    <xf numFmtId="2" fontId="1" fillId="12" borderId="6" xfId="0" applyNumberFormat="1" applyFont="1" applyFill="1" applyBorder="1" applyAlignment="1">
      <alignment horizontal="center" vertical="center"/>
    </xf>
    <xf numFmtId="2" fontId="1" fillId="7" borderId="6" xfId="0" applyNumberFormat="1" applyFont="1" applyFill="1" applyBorder="1" applyAlignment="1">
      <alignment horizontal="center" vertical="center"/>
    </xf>
    <xf numFmtId="2" fontId="1" fillId="11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5" fillId="0" borderId="6" xfId="0" applyFont="1" applyBorder="1"/>
    <xf numFmtId="0" fontId="1" fillId="9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13" fillId="9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9" borderId="14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10" borderId="13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2" fontId="1" fillId="0" borderId="13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1" fillId="14" borderId="14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FF9900"/>
      <color rgb="FF66FF3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[1]TCC!$C$4</c:f>
              <c:strCache>
                <c:ptCount val="1"/>
                <c:pt idx="0">
                  <c:v>Tingkat Kecanggihan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8.055555555555545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60-4D6C-8840-B72E38E2DE86}"/>
                </c:ext>
              </c:extLst>
            </c:dLbl>
            <c:dLbl>
              <c:idx val="1"/>
              <c:layout>
                <c:manualLayout>
                  <c:x val="3.3333333333333333E-2"/>
                  <c:y val="7.4074074074073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60-4D6C-8840-B72E38E2DE86}"/>
                </c:ext>
              </c:extLst>
            </c:dLbl>
            <c:dLbl>
              <c:idx val="2"/>
              <c:layout>
                <c:manualLayout>
                  <c:x val="7.7777777777777682E-2"/>
                  <c:y val="-1.8518518518518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60-4D6C-8840-B72E38E2DE86}"/>
                </c:ext>
              </c:extLst>
            </c:dLbl>
            <c:dLbl>
              <c:idx val="3"/>
              <c:layout>
                <c:manualLayout>
                  <c:x val="-4.1666666666666664E-2"/>
                  <c:y val="7.4074074074073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60-4D6C-8840-B72E38E2DE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[1]TCC!$B$5:$B$8</c:f>
              <c:strCache>
                <c:ptCount val="4"/>
                <c:pt idx="0">
                  <c:v>Technoware</c:v>
                </c:pt>
                <c:pt idx="1">
                  <c:v>Humanware</c:v>
                </c:pt>
                <c:pt idx="2">
                  <c:v>Infoware</c:v>
                </c:pt>
                <c:pt idx="3">
                  <c:v>Orgaware</c:v>
                </c:pt>
              </c:strCache>
            </c:strRef>
          </c:cat>
          <c:val>
            <c:numRef>
              <c:f>[1]TCC!$C$5:$C$8</c:f>
              <c:numCache>
                <c:formatCode>General</c:formatCode>
                <c:ptCount val="4"/>
                <c:pt idx="0">
                  <c:v>0.68895318384456217</c:v>
                </c:pt>
                <c:pt idx="1">
                  <c:v>0.88042873088368623</c:v>
                </c:pt>
                <c:pt idx="2">
                  <c:v>0.85773338122587062</c:v>
                </c:pt>
                <c:pt idx="3">
                  <c:v>0.84748129775786019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60-4D6C-8840-B72E38E2DE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49737647"/>
        <c:axId val="1049734287"/>
      </c:radarChart>
      <c:catAx>
        <c:axId val="1049737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49734287"/>
        <c:crosses val="autoZero"/>
        <c:auto val="1"/>
        <c:lblAlgn val="ctr"/>
        <c:lblOffset val="100"/>
        <c:noMultiLvlLbl val="0"/>
      </c:catAx>
      <c:valAx>
        <c:axId val="1049734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2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49737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9</xdr:row>
      <xdr:rowOff>61912</xdr:rowOff>
    </xdr:from>
    <xdr:to>
      <xdr:col>6</xdr:col>
      <xdr:colOff>419100</xdr:colOff>
      <xdr:row>23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D0BCF2-9AF4-4A52-A1D4-2A605361C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KRIPSI\REVISI%20&amp;%20PERBAIKAN%20SOTA%20TEKNOMETRIK.xlsx" TargetMode="External"/><Relationship Id="rId1" Type="http://schemas.openxmlformats.org/officeDocument/2006/relationships/externalLinkPath" Target="REVISI%20&amp;%20PERBAIKAN%20SOTA%20TEKNOMETR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UISIONER SOTA"/>
      <sheetName val="PERBAIKAN SOTA"/>
      <sheetName val="PERHITUNGAN TEKNOMETRIK"/>
      <sheetName val="tingkat kecanggihan"/>
      <sheetName val="TCC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C4" t="str">
            <v>Tingkat Kecanggihan</v>
          </cell>
        </row>
        <row r="5">
          <cell r="B5" t="str">
            <v>Technoware</v>
          </cell>
          <cell r="C5">
            <v>0.68895318384456217</v>
          </cell>
        </row>
        <row r="6">
          <cell r="B6" t="str">
            <v>Humanware</v>
          </cell>
          <cell r="C6">
            <v>0.88042873088368623</v>
          </cell>
        </row>
        <row r="7">
          <cell r="B7" t="str">
            <v>Infoware</v>
          </cell>
          <cell r="C7">
            <v>0.85773338122587062</v>
          </cell>
        </row>
        <row r="8">
          <cell r="B8" t="str">
            <v>Orgaware</v>
          </cell>
          <cell r="C8">
            <v>0.84748129775786019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4EB50-98BF-415D-9D7A-3ADACAD3EFD3}">
  <dimension ref="A2:AL90"/>
  <sheetViews>
    <sheetView topLeftCell="T44" zoomScale="85" zoomScaleNormal="85" workbookViewId="0">
      <selection activeCell="W52" sqref="W52:AI59"/>
    </sheetView>
  </sheetViews>
  <sheetFormatPr defaultRowHeight="15" x14ac:dyDescent="0.25"/>
  <cols>
    <col min="2" max="2" width="34.5703125" customWidth="1"/>
    <col min="3" max="19" width="3.140625" customWidth="1"/>
    <col min="20" max="20" width="42.42578125" customWidth="1"/>
    <col min="23" max="23" width="19.42578125" customWidth="1"/>
  </cols>
  <sheetData>
    <row r="2" spans="1:38" ht="15.75" thickBot="1" x14ac:dyDescent="0.3">
      <c r="W2" t="s">
        <v>94</v>
      </c>
    </row>
    <row r="3" spans="1:38" ht="16.5" thickBot="1" x14ac:dyDescent="0.3">
      <c r="B3" s="96" t="s">
        <v>0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8"/>
      <c r="W3" s="89" t="s">
        <v>76</v>
      </c>
      <c r="X3" s="95" t="s">
        <v>78</v>
      </c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18"/>
    </row>
    <row r="4" spans="1:38" ht="16.5" thickBot="1" x14ac:dyDescent="0.3">
      <c r="B4" s="1" t="s">
        <v>1</v>
      </c>
      <c r="C4" s="2">
        <v>9</v>
      </c>
      <c r="D4" s="2">
        <v>8</v>
      </c>
      <c r="E4" s="2">
        <v>7</v>
      </c>
      <c r="F4" s="2">
        <v>6</v>
      </c>
      <c r="G4" s="2">
        <v>5</v>
      </c>
      <c r="H4" s="2">
        <v>4</v>
      </c>
      <c r="I4" s="2">
        <v>3</v>
      </c>
      <c r="J4" s="2">
        <v>2</v>
      </c>
      <c r="K4" s="2">
        <v>1</v>
      </c>
      <c r="L4" s="2">
        <v>2</v>
      </c>
      <c r="M4" s="2">
        <v>3</v>
      </c>
      <c r="N4" s="2">
        <v>4</v>
      </c>
      <c r="O4" s="2">
        <v>5</v>
      </c>
      <c r="P4" s="2">
        <v>6</v>
      </c>
      <c r="Q4" s="2">
        <v>7</v>
      </c>
      <c r="R4" s="2">
        <v>8</v>
      </c>
      <c r="S4" s="2">
        <v>9</v>
      </c>
      <c r="T4" s="3" t="s">
        <v>1</v>
      </c>
      <c r="W4" s="90"/>
      <c r="X4" s="15">
        <v>1</v>
      </c>
      <c r="Y4" s="15">
        <v>2</v>
      </c>
      <c r="Z4" s="15">
        <v>3</v>
      </c>
      <c r="AA4" s="15">
        <v>4</v>
      </c>
      <c r="AB4" s="15">
        <v>5</v>
      </c>
      <c r="AC4" s="15">
        <v>6</v>
      </c>
      <c r="AD4" s="15">
        <v>7</v>
      </c>
      <c r="AE4" s="15">
        <v>8</v>
      </c>
      <c r="AF4" s="15">
        <v>9</v>
      </c>
      <c r="AG4" s="15">
        <v>10</v>
      </c>
      <c r="AH4" s="15">
        <v>11</v>
      </c>
      <c r="AI4" s="15">
        <v>12</v>
      </c>
    </row>
    <row r="5" spans="1:38" ht="17.25" customHeight="1" thickBot="1" x14ac:dyDescent="0.3">
      <c r="A5">
        <v>1</v>
      </c>
      <c r="B5" s="4" t="s">
        <v>2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 t="s">
        <v>121</v>
      </c>
      <c r="W5" s="15">
        <v>1</v>
      </c>
      <c r="X5" s="16">
        <v>0.33300000000000002</v>
      </c>
      <c r="Y5" s="16">
        <v>0.14199999999999999</v>
      </c>
      <c r="Z5" s="16">
        <v>1</v>
      </c>
      <c r="AA5" s="16">
        <v>1</v>
      </c>
      <c r="AB5" s="16">
        <v>0.33300000000000002</v>
      </c>
      <c r="AC5" s="16">
        <v>0.2</v>
      </c>
      <c r="AD5" s="16">
        <v>1</v>
      </c>
      <c r="AE5" s="16">
        <v>1</v>
      </c>
      <c r="AF5" s="16">
        <v>1</v>
      </c>
      <c r="AG5" s="16">
        <v>0.2</v>
      </c>
      <c r="AH5" s="16">
        <v>1</v>
      </c>
      <c r="AI5" s="16">
        <v>3</v>
      </c>
    </row>
    <row r="6" spans="1:38" ht="17.25" customHeight="1" thickBot="1" x14ac:dyDescent="0.3">
      <c r="A6">
        <v>2</v>
      </c>
      <c r="B6" s="4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 t="s">
        <v>3</v>
      </c>
      <c r="W6" s="15">
        <v>2</v>
      </c>
      <c r="X6" s="16">
        <v>1</v>
      </c>
      <c r="Y6" s="16">
        <v>1</v>
      </c>
      <c r="Z6" s="16">
        <v>0.14199999999999999</v>
      </c>
      <c r="AA6" s="16">
        <v>1</v>
      </c>
      <c r="AB6" s="16">
        <v>0.14199999999999999</v>
      </c>
      <c r="AC6" s="16">
        <v>0.14199999999999999</v>
      </c>
      <c r="AD6" s="16">
        <v>1</v>
      </c>
      <c r="AE6" s="16">
        <v>1</v>
      </c>
      <c r="AF6" s="16">
        <v>0.14199999999999999</v>
      </c>
      <c r="AG6" s="16">
        <v>0.14199999999999999</v>
      </c>
      <c r="AH6" s="16">
        <v>0.14199999999999999</v>
      </c>
      <c r="AI6" s="16">
        <v>1</v>
      </c>
    </row>
    <row r="7" spans="1:38" ht="17.25" customHeight="1" thickBot="1" x14ac:dyDescent="0.3">
      <c r="A7">
        <v>3</v>
      </c>
      <c r="B7" s="4" t="s">
        <v>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 t="s">
        <v>5</v>
      </c>
      <c r="W7" s="15">
        <v>3</v>
      </c>
      <c r="X7" s="16">
        <v>0.111</v>
      </c>
      <c r="Y7" s="16">
        <v>0.111</v>
      </c>
      <c r="Z7" s="16">
        <v>1</v>
      </c>
      <c r="AA7" s="16">
        <v>0.14199999999999999</v>
      </c>
      <c r="AB7" s="16">
        <v>0.33300000000000002</v>
      </c>
      <c r="AC7" s="16">
        <v>0.111</v>
      </c>
      <c r="AD7" s="16">
        <v>9</v>
      </c>
      <c r="AE7" s="16">
        <v>0.111</v>
      </c>
      <c r="AF7" s="16">
        <v>0.111</v>
      </c>
      <c r="AG7" s="16">
        <v>2</v>
      </c>
      <c r="AH7" s="16">
        <v>0.111</v>
      </c>
      <c r="AI7" s="16">
        <v>1</v>
      </c>
    </row>
    <row r="8" spans="1:38" ht="17.25" customHeight="1" thickBot="1" x14ac:dyDescent="0.3">
      <c r="A8">
        <v>4</v>
      </c>
      <c r="B8" s="4" t="s">
        <v>121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5</v>
      </c>
      <c r="W8" s="15" t="s">
        <v>77</v>
      </c>
      <c r="X8" s="16">
        <f>AVERAGE(X5:X7)</f>
        <v>0.48133333333333334</v>
      </c>
      <c r="Y8" s="16">
        <f t="shared" ref="Y8:AC8" si="0">AVERAGE(Y5:Y7)</f>
        <v>0.41766666666666663</v>
      </c>
      <c r="Z8" s="16">
        <f t="shared" si="0"/>
        <v>0.71399999999999997</v>
      </c>
      <c r="AA8" s="16">
        <f t="shared" si="0"/>
        <v>0.71399999999999997</v>
      </c>
      <c r="AB8" s="16">
        <f t="shared" si="0"/>
        <v>0.26933333333333337</v>
      </c>
      <c r="AC8" s="16">
        <f t="shared" si="0"/>
        <v>0.151</v>
      </c>
      <c r="AD8" s="16">
        <f t="shared" ref="AD8:AI8" si="1">AVERAGE(AD5:AD7)</f>
        <v>3.6666666666666665</v>
      </c>
      <c r="AE8" s="16">
        <f t="shared" si="1"/>
        <v>0.70366666666666677</v>
      </c>
      <c r="AF8" s="16">
        <f t="shared" si="1"/>
        <v>0.41766666666666663</v>
      </c>
      <c r="AG8" s="16">
        <f t="shared" si="1"/>
        <v>0.78066666666666673</v>
      </c>
      <c r="AH8" s="16">
        <f t="shared" si="1"/>
        <v>0.41766666666666663</v>
      </c>
      <c r="AI8" s="16">
        <f t="shared" si="1"/>
        <v>1.6666666666666667</v>
      </c>
    </row>
    <row r="9" spans="1:38" ht="17.25" customHeight="1" thickBot="1" x14ac:dyDescent="0.3">
      <c r="A9">
        <v>5</v>
      </c>
      <c r="B9" s="4" t="s">
        <v>121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 t="s">
        <v>3</v>
      </c>
    </row>
    <row r="10" spans="1:38" ht="17.25" customHeight="1" thickBot="1" x14ac:dyDescent="0.3">
      <c r="A10">
        <v>6</v>
      </c>
      <c r="B10" s="4" t="s">
        <v>121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 t="s">
        <v>2</v>
      </c>
    </row>
    <row r="11" spans="1:38" ht="17.25" customHeight="1" thickBot="1" x14ac:dyDescent="0.3">
      <c r="A11">
        <v>7</v>
      </c>
      <c r="B11" s="4" t="s">
        <v>4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 t="s">
        <v>121</v>
      </c>
    </row>
    <row r="12" spans="1:38" ht="17.25" customHeight="1" thickBot="1" x14ac:dyDescent="0.3">
      <c r="A12">
        <v>8</v>
      </c>
      <c r="B12" s="4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 t="s">
        <v>2</v>
      </c>
      <c r="W12" t="s">
        <v>95</v>
      </c>
    </row>
    <row r="13" spans="1:38" ht="17.25" customHeight="1" thickBot="1" x14ac:dyDescent="0.3">
      <c r="A13">
        <v>9</v>
      </c>
      <c r="B13" s="4" t="s">
        <v>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 t="s">
        <v>5</v>
      </c>
      <c r="W13" s="91" t="s">
        <v>76</v>
      </c>
      <c r="X13" s="95" t="s">
        <v>78</v>
      </c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18"/>
      <c r="AK13" s="18"/>
      <c r="AL13" s="18"/>
    </row>
    <row r="14" spans="1:38" ht="17.25" customHeight="1" thickBot="1" x14ac:dyDescent="0.3">
      <c r="A14">
        <v>10</v>
      </c>
      <c r="B14" s="4" t="s">
        <v>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 t="s">
        <v>2</v>
      </c>
      <c r="W14" s="90"/>
      <c r="X14" s="27">
        <v>1</v>
      </c>
      <c r="Y14" s="27">
        <v>2</v>
      </c>
      <c r="Z14" s="27">
        <v>3</v>
      </c>
      <c r="AA14" s="27">
        <v>4</v>
      </c>
      <c r="AB14" s="27">
        <v>5</v>
      </c>
      <c r="AC14" s="27">
        <v>6</v>
      </c>
      <c r="AD14" s="27">
        <v>7</v>
      </c>
      <c r="AE14" s="27">
        <v>8</v>
      </c>
      <c r="AF14" s="27">
        <v>9</v>
      </c>
      <c r="AG14" s="27">
        <v>10</v>
      </c>
      <c r="AH14" s="27">
        <v>11</v>
      </c>
      <c r="AI14" s="27">
        <v>12</v>
      </c>
    </row>
    <row r="15" spans="1:38" ht="17.25" customHeight="1" thickBot="1" x14ac:dyDescent="0.3">
      <c r="A15">
        <v>11</v>
      </c>
      <c r="B15" s="4" t="s">
        <v>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 t="s">
        <v>3</v>
      </c>
      <c r="W15" s="15">
        <v>1</v>
      </c>
      <c r="X15" s="16">
        <v>1</v>
      </c>
      <c r="Y15" s="16">
        <v>3</v>
      </c>
      <c r="Z15" s="16">
        <v>1</v>
      </c>
      <c r="AA15" s="16">
        <v>0.33300000000000002</v>
      </c>
      <c r="AB15" s="16">
        <v>1</v>
      </c>
      <c r="AC15" s="16">
        <v>0.14199999999999999</v>
      </c>
      <c r="AD15" s="16">
        <v>0.2</v>
      </c>
      <c r="AE15" s="16">
        <v>0.2</v>
      </c>
      <c r="AF15" s="16">
        <v>1</v>
      </c>
      <c r="AG15" s="16">
        <v>0.33300000000000002</v>
      </c>
      <c r="AH15" s="16">
        <v>1</v>
      </c>
      <c r="AI15" s="16">
        <v>1</v>
      </c>
    </row>
    <row r="16" spans="1:38" ht="17.25" customHeight="1" thickBot="1" x14ac:dyDescent="0.3">
      <c r="A16">
        <v>12</v>
      </c>
      <c r="B16" s="4" t="s">
        <v>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 t="s">
        <v>121</v>
      </c>
      <c r="W16" s="15">
        <v>2</v>
      </c>
      <c r="X16" s="16">
        <v>0.14199999999999999</v>
      </c>
      <c r="Y16" s="16">
        <v>1</v>
      </c>
      <c r="Z16" s="16">
        <v>1</v>
      </c>
      <c r="AA16" s="16">
        <v>1</v>
      </c>
      <c r="AB16" s="16">
        <v>0.14199999999999999</v>
      </c>
      <c r="AC16" s="16">
        <v>0.14199999999999999</v>
      </c>
      <c r="AD16" s="16">
        <v>1</v>
      </c>
      <c r="AE16" s="16">
        <v>1</v>
      </c>
      <c r="AF16" s="16">
        <v>1</v>
      </c>
      <c r="AG16" s="16">
        <v>0.14199999999999999</v>
      </c>
      <c r="AH16" s="17">
        <v>1</v>
      </c>
      <c r="AI16" s="17">
        <v>7</v>
      </c>
    </row>
    <row r="17" spans="1:36" ht="17.25" customHeight="1" x14ac:dyDescent="0.25">
      <c r="W17" s="15">
        <v>3</v>
      </c>
      <c r="X17" s="16">
        <v>0.111</v>
      </c>
      <c r="Y17" s="16">
        <v>1</v>
      </c>
      <c r="Z17" s="16">
        <v>0.5</v>
      </c>
      <c r="AA17" s="16">
        <v>0.111</v>
      </c>
      <c r="AB17" s="16">
        <v>9</v>
      </c>
      <c r="AC17" s="16">
        <v>0.111</v>
      </c>
      <c r="AD17" s="16">
        <v>0.111</v>
      </c>
      <c r="AE17" s="16">
        <v>9</v>
      </c>
      <c r="AF17" s="16">
        <v>0.111</v>
      </c>
      <c r="AG17" s="16">
        <v>0.111</v>
      </c>
      <c r="AH17" s="17">
        <v>1</v>
      </c>
      <c r="AI17" s="17">
        <v>1</v>
      </c>
    </row>
    <row r="18" spans="1:36" x14ac:dyDescent="0.25">
      <c r="W18" s="15" t="s">
        <v>77</v>
      </c>
      <c r="X18" s="16">
        <f>AVERAGE(X15:X17)</f>
        <v>0.41766666666666663</v>
      </c>
      <c r="Y18" s="16">
        <f t="shared" ref="Y18" si="2">AVERAGE(Y15:Y17)</f>
        <v>1.6666666666666667</v>
      </c>
      <c r="Z18" s="16">
        <f t="shared" ref="Z18:AI18" si="3">AVERAGE(Z15:Z17)</f>
        <v>0.83333333333333337</v>
      </c>
      <c r="AA18" s="16">
        <f t="shared" si="3"/>
        <v>0.48133333333333334</v>
      </c>
      <c r="AB18" s="16">
        <f t="shared" si="3"/>
        <v>3.3806666666666665</v>
      </c>
      <c r="AC18" s="16">
        <f t="shared" si="3"/>
        <v>0.13166666666666665</v>
      </c>
      <c r="AD18" s="16">
        <f t="shared" si="3"/>
        <v>0.437</v>
      </c>
      <c r="AE18" s="16">
        <f t="shared" si="3"/>
        <v>3.4</v>
      </c>
      <c r="AF18" s="16">
        <f t="shared" si="3"/>
        <v>0.70366666666666677</v>
      </c>
      <c r="AG18" s="16">
        <f t="shared" si="3"/>
        <v>0.19533333333333333</v>
      </c>
      <c r="AH18" s="16">
        <f t="shared" si="3"/>
        <v>1</v>
      </c>
      <c r="AI18" s="16">
        <f t="shared" si="3"/>
        <v>3</v>
      </c>
    </row>
    <row r="21" spans="1:36" ht="15.75" thickBot="1" x14ac:dyDescent="0.3"/>
    <row r="22" spans="1:36" ht="16.5" thickBot="1" x14ac:dyDescent="0.3">
      <c r="B22" s="96" t="s">
        <v>6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8"/>
      <c r="W22" t="s">
        <v>96</v>
      </c>
    </row>
    <row r="23" spans="1:36" ht="16.5" thickBot="1" x14ac:dyDescent="0.3">
      <c r="B23" s="1" t="s">
        <v>1</v>
      </c>
      <c r="C23" s="2">
        <v>9</v>
      </c>
      <c r="D23" s="2">
        <v>8</v>
      </c>
      <c r="E23" s="2">
        <v>7</v>
      </c>
      <c r="F23" s="2">
        <v>6</v>
      </c>
      <c r="G23" s="2">
        <v>5</v>
      </c>
      <c r="H23" s="2">
        <v>4</v>
      </c>
      <c r="I23" s="2">
        <v>3</v>
      </c>
      <c r="J23" s="2">
        <v>2</v>
      </c>
      <c r="K23" s="2">
        <v>1</v>
      </c>
      <c r="L23" s="2">
        <v>2</v>
      </c>
      <c r="M23" s="2">
        <v>3</v>
      </c>
      <c r="N23" s="2">
        <v>4</v>
      </c>
      <c r="O23" s="2">
        <v>5</v>
      </c>
      <c r="P23" s="2">
        <v>6</v>
      </c>
      <c r="Q23" s="2">
        <v>7</v>
      </c>
      <c r="R23" s="2">
        <v>8</v>
      </c>
      <c r="S23" s="2">
        <v>9</v>
      </c>
      <c r="T23" s="3" t="s">
        <v>1</v>
      </c>
      <c r="W23" s="91" t="s">
        <v>76</v>
      </c>
      <c r="X23" s="88" t="s">
        <v>78</v>
      </c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18"/>
    </row>
    <row r="24" spans="1:36" ht="16.5" thickBot="1" x14ac:dyDescent="0.3">
      <c r="A24">
        <v>1</v>
      </c>
      <c r="B24" s="4" t="s">
        <v>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 t="s">
        <v>10</v>
      </c>
      <c r="W24" s="90"/>
      <c r="X24" s="27">
        <v>1</v>
      </c>
      <c r="Y24" s="27">
        <v>2</v>
      </c>
      <c r="Z24" s="27">
        <v>3</v>
      </c>
      <c r="AA24" s="27">
        <v>4</v>
      </c>
      <c r="AB24" s="27">
        <v>5</v>
      </c>
      <c r="AC24" s="27">
        <v>6</v>
      </c>
      <c r="AD24" s="27">
        <v>7</v>
      </c>
      <c r="AE24" s="27">
        <v>8</v>
      </c>
      <c r="AF24" s="27">
        <v>9</v>
      </c>
      <c r="AG24" s="27">
        <v>10</v>
      </c>
      <c r="AH24" s="27">
        <v>11</v>
      </c>
      <c r="AI24" s="27">
        <v>12</v>
      </c>
    </row>
    <row r="25" spans="1:36" ht="16.5" thickBot="1" x14ac:dyDescent="0.3">
      <c r="A25">
        <v>2</v>
      </c>
      <c r="B25" s="4" t="s">
        <v>7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 t="s">
        <v>9</v>
      </c>
      <c r="W25" s="15">
        <v>1</v>
      </c>
      <c r="X25" s="16">
        <v>0.14199999999999999</v>
      </c>
      <c r="Y25" s="16">
        <v>0.14199999999999999</v>
      </c>
      <c r="Z25" s="16">
        <v>0.33300000000000002</v>
      </c>
      <c r="AA25" s="16">
        <v>1</v>
      </c>
      <c r="AB25" s="16">
        <v>3</v>
      </c>
      <c r="AC25" s="16">
        <v>0.33300000000000002</v>
      </c>
      <c r="AD25" s="16">
        <v>1</v>
      </c>
      <c r="AE25" s="16">
        <v>1</v>
      </c>
      <c r="AF25" s="16">
        <v>2</v>
      </c>
      <c r="AG25" s="16">
        <v>0.14199999999999999</v>
      </c>
      <c r="AH25" s="16">
        <v>1</v>
      </c>
      <c r="AI25" s="16">
        <v>1</v>
      </c>
    </row>
    <row r="26" spans="1:36" ht="16.5" thickBot="1" x14ac:dyDescent="0.3">
      <c r="A26">
        <v>3</v>
      </c>
      <c r="B26" s="4" t="s">
        <v>7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 t="s">
        <v>11</v>
      </c>
      <c r="W26" s="15">
        <v>2</v>
      </c>
      <c r="X26" s="16">
        <v>7</v>
      </c>
      <c r="Y26" s="16">
        <v>0.14199999999999999</v>
      </c>
      <c r="Z26" s="16">
        <v>1</v>
      </c>
      <c r="AA26" s="16">
        <v>1</v>
      </c>
      <c r="AB26" s="16">
        <v>1</v>
      </c>
      <c r="AC26" s="16">
        <v>7</v>
      </c>
      <c r="AD26" s="16">
        <v>0.14199999999999999</v>
      </c>
      <c r="AE26" s="16">
        <v>1</v>
      </c>
      <c r="AF26" s="16">
        <v>1</v>
      </c>
      <c r="AG26" s="16">
        <v>1</v>
      </c>
      <c r="AH26" s="16">
        <v>0.14199999999999999</v>
      </c>
      <c r="AI26" s="16">
        <v>7</v>
      </c>
    </row>
    <row r="27" spans="1:36" ht="16.5" thickBot="1" x14ac:dyDescent="0.3">
      <c r="A27">
        <v>4</v>
      </c>
      <c r="B27" s="4" t="s">
        <v>9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 t="s">
        <v>10</v>
      </c>
      <c r="W27" s="15">
        <v>3</v>
      </c>
      <c r="X27" s="16">
        <v>1</v>
      </c>
      <c r="Y27" s="16">
        <v>0.111</v>
      </c>
      <c r="Z27" s="16">
        <v>1</v>
      </c>
      <c r="AA27" s="16">
        <v>0.111</v>
      </c>
      <c r="AB27" s="16">
        <v>0.111</v>
      </c>
      <c r="AC27" s="16">
        <v>1</v>
      </c>
      <c r="AD27" s="16">
        <v>0.14199999999999999</v>
      </c>
      <c r="AE27" s="16">
        <v>0.111</v>
      </c>
      <c r="AF27" s="16">
        <v>1</v>
      </c>
      <c r="AG27" s="16">
        <v>0.111</v>
      </c>
      <c r="AH27" s="16">
        <v>0.111</v>
      </c>
      <c r="AI27" s="16">
        <v>1</v>
      </c>
    </row>
    <row r="28" spans="1:36" ht="16.5" thickBot="1" x14ac:dyDescent="0.3">
      <c r="A28">
        <v>5</v>
      </c>
      <c r="B28" s="4" t="s">
        <v>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 t="s">
        <v>7</v>
      </c>
      <c r="W28" s="15" t="s">
        <v>77</v>
      </c>
      <c r="X28" s="16">
        <f>AVERAGE(X25:X27)</f>
        <v>2.714</v>
      </c>
      <c r="Y28" s="16">
        <f t="shared" ref="Y28:Z28" si="4">AVERAGE(Y25:Y27)</f>
        <v>0.13166666666666665</v>
      </c>
      <c r="Z28" s="16">
        <f t="shared" si="4"/>
        <v>0.77766666666666673</v>
      </c>
      <c r="AA28" s="16">
        <f t="shared" ref="AA28:AI28" si="5">AVERAGE(AA25:AA27)</f>
        <v>0.70366666666666677</v>
      </c>
      <c r="AB28" s="16">
        <f t="shared" si="5"/>
        <v>1.3703333333333332</v>
      </c>
      <c r="AC28" s="16">
        <f t="shared" si="5"/>
        <v>2.7776666666666667</v>
      </c>
      <c r="AD28" s="16">
        <f t="shared" si="5"/>
        <v>0.42799999999999994</v>
      </c>
      <c r="AE28" s="16">
        <f t="shared" si="5"/>
        <v>0.70366666666666677</v>
      </c>
      <c r="AF28" s="16">
        <f t="shared" si="5"/>
        <v>1.3333333333333333</v>
      </c>
      <c r="AG28" s="16">
        <f t="shared" si="5"/>
        <v>0.41766666666666663</v>
      </c>
      <c r="AH28" s="16">
        <f t="shared" si="5"/>
        <v>0.41766666666666663</v>
      </c>
      <c r="AI28" s="16">
        <f t="shared" si="5"/>
        <v>3</v>
      </c>
    </row>
    <row r="29" spans="1:36" ht="16.5" thickBot="1" x14ac:dyDescent="0.3">
      <c r="A29">
        <v>6</v>
      </c>
      <c r="B29" s="4" t="s">
        <v>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 t="s">
        <v>11</v>
      </c>
    </row>
    <row r="30" spans="1:36" ht="16.5" thickBot="1" x14ac:dyDescent="0.3">
      <c r="A30">
        <v>7</v>
      </c>
      <c r="B30" s="4" t="s">
        <v>10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 t="s">
        <v>11</v>
      </c>
    </row>
    <row r="31" spans="1:36" ht="16.5" thickBot="1" x14ac:dyDescent="0.3">
      <c r="A31">
        <v>8</v>
      </c>
      <c r="B31" s="4" t="s">
        <v>10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 t="s">
        <v>9</v>
      </c>
    </row>
    <row r="32" spans="1:36" ht="16.5" thickBot="1" x14ac:dyDescent="0.3">
      <c r="A32">
        <v>9</v>
      </c>
      <c r="B32" s="4" t="s">
        <v>10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 t="s">
        <v>7</v>
      </c>
      <c r="W32" t="s">
        <v>97</v>
      </c>
    </row>
    <row r="33" spans="1:38" ht="16.5" thickBot="1" x14ac:dyDescent="0.3">
      <c r="A33">
        <v>10</v>
      </c>
      <c r="B33" s="4" t="s">
        <v>11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 t="s">
        <v>7</v>
      </c>
      <c r="W33" s="89" t="s">
        <v>76</v>
      </c>
      <c r="X33" s="95" t="s">
        <v>78</v>
      </c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18"/>
      <c r="AK33" s="18"/>
      <c r="AL33" s="18"/>
    </row>
    <row r="34" spans="1:38" ht="16.5" thickBot="1" x14ac:dyDescent="0.3">
      <c r="A34">
        <v>11</v>
      </c>
      <c r="B34" s="4" t="s">
        <v>11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 t="s">
        <v>9</v>
      </c>
      <c r="W34" s="90"/>
      <c r="X34" s="15">
        <v>1</v>
      </c>
      <c r="Y34" s="15">
        <v>2</v>
      </c>
      <c r="Z34" s="15">
        <v>3</v>
      </c>
      <c r="AA34" s="15">
        <v>4</v>
      </c>
      <c r="AB34" s="15">
        <v>5</v>
      </c>
      <c r="AC34" s="15">
        <v>6</v>
      </c>
      <c r="AD34" s="15">
        <v>7</v>
      </c>
      <c r="AE34" s="15">
        <v>8</v>
      </c>
      <c r="AF34" s="15">
        <v>9</v>
      </c>
      <c r="AG34" s="15">
        <v>10</v>
      </c>
      <c r="AH34" s="15">
        <v>11</v>
      </c>
      <c r="AI34" s="15">
        <v>12</v>
      </c>
      <c r="AK34" s="13"/>
    </row>
    <row r="35" spans="1:38" ht="16.5" thickBot="1" x14ac:dyDescent="0.3">
      <c r="A35">
        <v>12</v>
      </c>
      <c r="B35" s="4" t="s">
        <v>11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 t="s">
        <v>10</v>
      </c>
      <c r="W35" s="15">
        <v>1</v>
      </c>
      <c r="X35" s="16">
        <v>0.2</v>
      </c>
      <c r="Y35" s="16">
        <v>1</v>
      </c>
      <c r="Z35" s="16">
        <v>0.2</v>
      </c>
      <c r="AA35" s="16">
        <v>1</v>
      </c>
      <c r="AB35" s="16">
        <v>1</v>
      </c>
      <c r="AC35" s="16">
        <v>1</v>
      </c>
      <c r="AD35" s="16">
        <v>0.33300000000000002</v>
      </c>
      <c r="AE35" s="16">
        <v>0.2</v>
      </c>
      <c r="AF35" s="16">
        <v>0.33300000000000002</v>
      </c>
      <c r="AG35" s="16">
        <v>0.2</v>
      </c>
      <c r="AH35" s="16">
        <v>1</v>
      </c>
      <c r="AI35" s="16">
        <v>0.14199999999999999</v>
      </c>
      <c r="AK35" s="31"/>
    </row>
    <row r="36" spans="1:38" x14ac:dyDescent="0.25">
      <c r="W36" s="15">
        <v>2</v>
      </c>
      <c r="X36" s="16">
        <v>0.14199999999999999</v>
      </c>
      <c r="Y36" s="16">
        <v>1</v>
      </c>
      <c r="Z36" s="16">
        <v>1</v>
      </c>
      <c r="AA36" s="16">
        <v>1</v>
      </c>
      <c r="AB36" s="16">
        <v>0.14199999999999999</v>
      </c>
      <c r="AC36" s="16">
        <v>0.14199999999999999</v>
      </c>
      <c r="AD36" s="16">
        <v>0.14199999999999999</v>
      </c>
      <c r="AE36" s="16">
        <v>0.14199999999999999</v>
      </c>
      <c r="AF36" s="16">
        <v>1</v>
      </c>
      <c r="AG36" s="16">
        <v>1</v>
      </c>
      <c r="AH36" s="16">
        <v>1</v>
      </c>
      <c r="AI36" s="16">
        <v>1</v>
      </c>
      <c r="AK36" s="31"/>
    </row>
    <row r="37" spans="1:38" x14ac:dyDescent="0.25">
      <c r="W37" s="15">
        <v>3</v>
      </c>
      <c r="X37" s="16">
        <v>1</v>
      </c>
      <c r="Y37" s="16">
        <v>0.111</v>
      </c>
      <c r="Z37" s="16">
        <v>1</v>
      </c>
      <c r="AA37" s="16">
        <v>0.111</v>
      </c>
      <c r="AB37" s="16">
        <v>1</v>
      </c>
      <c r="AC37" s="16">
        <v>9</v>
      </c>
      <c r="AD37" s="16">
        <v>1</v>
      </c>
      <c r="AE37" s="16">
        <v>0.125</v>
      </c>
      <c r="AF37" s="16">
        <v>1</v>
      </c>
      <c r="AG37" s="16">
        <v>0.111</v>
      </c>
      <c r="AH37" s="16">
        <v>0.5</v>
      </c>
      <c r="AI37" s="16">
        <v>0.111</v>
      </c>
      <c r="AK37" s="31"/>
    </row>
    <row r="38" spans="1:38" x14ac:dyDescent="0.25">
      <c r="W38" s="15" t="s">
        <v>77</v>
      </c>
      <c r="X38" s="16">
        <f t="shared" ref="X38:AI38" si="6">AVERAGE(X35:X37)</f>
        <v>0.44733333333333336</v>
      </c>
      <c r="Y38" s="16">
        <f t="shared" si="6"/>
        <v>0.70366666666666677</v>
      </c>
      <c r="Z38" s="16">
        <f t="shared" si="6"/>
        <v>0.73333333333333339</v>
      </c>
      <c r="AA38" s="16">
        <f t="shared" si="6"/>
        <v>0.70366666666666677</v>
      </c>
      <c r="AB38" s="16">
        <f t="shared" si="6"/>
        <v>0.71399999999999997</v>
      </c>
      <c r="AC38" s="16">
        <f t="shared" si="6"/>
        <v>3.3806666666666665</v>
      </c>
      <c r="AD38" s="16">
        <f t="shared" si="6"/>
        <v>0.4916666666666667</v>
      </c>
      <c r="AE38" s="16">
        <f t="shared" si="6"/>
        <v>0.15566666666666665</v>
      </c>
      <c r="AF38" s="16">
        <f t="shared" si="6"/>
        <v>0.77766666666666673</v>
      </c>
      <c r="AG38" s="16">
        <f t="shared" si="6"/>
        <v>0.437</v>
      </c>
      <c r="AH38" s="16">
        <f t="shared" si="6"/>
        <v>0.83333333333333337</v>
      </c>
      <c r="AI38" s="16">
        <f t="shared" si="6"/>
        <v>0.41766666666666663</v>
      </c>
      <c r="AK38" s="31"/>
    </row>
    <row r="42" spans="1:38" ht="15.75" thickBot="1" x14ac:dyDescent="0.3">
      <c r="W42" t="s">
        <v>98</v>
      </c>
    </row>
    <row r="43" spans="1:38" ht="16.5" thickBot="1" x14ac:dyDescent="0.3">
      <c r="B43" s="96" t="s">
        <v>12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8"/>
      <c r="W43" s="91" t="s">
        <v>76</v>
      </c>
      <c r="X43" s="88" t="s">
        <v>78</v>
      </c>
      <c r="Y43" s="93"/>
      <c r="Z43" s="93"/>
      <c r="AA43" s="93"/>
      <c r="AB43" s="93"/>
      <c r="AC43" s="94"/>
      <c r="AD43" s="18"/>
    </row>
    <row r="44" spans="1:38" ht="16.5" thickBot="1" x14ac:dyDescent="0.3">
      <c r="B44" s="1" t="s">
        <v>1</v>
      </c>
      <c r="C44" s="2">
        <v>9</v>
      </c>
      <c r="D44" s="2">
        <v>8</v>
      </c>
      <c r="E44" s="2">
        <v>7</v>
      </c>
      <c r="F44" s="2">
        <v>6</v>
      </c>
      <c r="G44" s="2">
        <v>5</v>
      </c>
      <c r="H44" s="2">
        <v>4</v>
      </c>
      <c r="I44" s="2">
        <v>3</v>
      </c>
      <c r="J44" s="2">
        <v>2</v>
      </c>
      <c r="K44" s="2">
        <v>1</v>
      </c>
      <c r="L44" s="2">
        <v>2</v>
      </c>
      <c r="M44" s="2">
        <v>3</v>
      </c>
      <c r="N44" s="2">
        <v>4</v>
      </c>
      <c r="O44" s="2">
        <v>5</v>
      </c>
      <c r="P44" s="2">
        <v>6</v>
      </c>
      <c r="Q44" s="2">
        <v>7</v>
      </c>
      <c r="R44" s="2">
        <v>8</v>
      </c>
      <c r="S44" s="2">
        <v>9</v>
      </c>
      <c r="T44" s="3" t="s">
        <v>1</v>
      </c>
      <c r="W44" s="92"/>
      <c r="X44" s="27">
        <v>1</v>
      </c>
      <c r="Y44" s="27">
        <v>2</v>
      </c>
      <c r="Z44" s="27">
        <v>3</v>
      </c>
      <c r="AA44" s="27">
        <v>4</v>
      </c>
      <c r="AB44" s="27">
        <v>5</v>
      </c>
      <c r="AC44" s="27">
        <v>6</v>
      </c>
    </row>
    <row r="45" spans="1:38" ht="16.5" thickBot="1" x14ac:dyDescent="0.3">
      <c r="A45">
        <v>1</v>
      </c>
      <c r="B45" s="4" t="s">
        <v>13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4" t="s">
        <v>16</v>
      </c>
      <c r="W45" s="14">
        <v>1</v>
      </c>
      <c r="X45" s="16">
        <v>3</v>
      </c>
      <c r="Y45" s="16">
        <v>0.33300000000000002</v>
      </c>
      <c r="Z45" s="16">
        <v>0.33300000000000002</v>
      </c>
      <c r="AA45" s="16">
        <v>1</v>
      </c>
      <c r="AB45" s="16">
        <v>1</v>
      </c>
      <c r="AC45" s="16">
        <v>1</v>
      </c>
    </row>
    <row r="46" spans="1:38" ht="16.5" thickBot="1" x14ac:dyDescent="0.3">
      <c r="A46">
        <v>2</v>
      </c>
      <c r="B46" s="4" t="s">
        <v>13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4" t="s">
        <v>15</v>
      </c>
      <c r="W46" s="14">
        <v>2</v>
      </c>
      <c r="X46" s="16">
        <v>1</v>
      </c>
      <c r="Y46" s="16">
        <v>0.14199999999999999</v>
      </c>
      <c r="Z46" s="16">
        <v>7</v>
      </c>
      <c r="AA46" s="16">
        <v>1</v>
      </c>
      <c r="AB46" s="16">
        <v>1</v>
      </c>
      <c r="AC46" s="16">
        <v>0.14199999999999999</v>
      </c>
      <c r="AE46" t="s">
        <v>222</v>
      </c>
    </row>
    <row r="47" spans="1:38" ht="16.5" thickBot="1" x14ac:dyDescent="0.3">
      <c r="A47">
        <v>3</v>
      </c>
      <c r="B47" s="4" t="s">
        <v>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4" t="s">
        <v>14</v>
      </c>
      <c r="W47" s="14">
        <v>3</v>
      </c>
      <c r="X47" s="16">
        <v>0.5</v>
      </c>
      <c r="Y47" s="16">
        <v>1</v>
      </c>
      <c r="Z47" s="16">
        <v>0.25</v>
      </c>
      <c r="AA47" s="16">
        <v>1</v>
      </c>
      <c r="AB47" s="16">
        <v>0.111</v>
      </c>
      <c r="AC47" s="16">
        <v>0.111</v>
      </c>
    </row>
    <row r="48" spans="1:38" ht="16.5" thickBot="1" x14ac:dyDescent="0.3">
      <c r="A48">
        <v>4</v>
      </c>
      <c r="B48" s="4" t="s">
        <v>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4" t="s">
        <v>15</v>
      </c>
      <c r="W48" s="14" t="s">
        <v>77</v>
      </c>
      <c r="X48" s="16">
        <f>AVERAGE(X45:$X$47)</f>
        <v>1.5</v>
      </c>
      <c r="Y48" s="16">
        <f t="shared" ref="Y48:AC48" si="7">AVERAGE(Y45:Y47)</f>
        <v>0.4916666666666667</v>
      </c>
      <c r="Z48" s="16">
        <f t="shared" si="7"/>
        <v>2.5276666666666667</v>
      </c>
      <c r="AA48" s="16">
        <f t="shared" si="7"/>
        <v>1</v>
      </c>
      <c r="AB48" s="16">
        <f t="shared" si="7"/>
        <v>0.70366666666666677</v>
      </c>
      <c r="AC48" s="16">
        <f t="shared" si="7"/>
        <v>0.41766666666666663</v>
      </c>
    </row>
    <row r="49" spans="1:38" ht="16.5" thickBot="1" x14ac:dyDescent="0.3">
      <c r="A49">
        <v>5</v>
      </c>
      <c r="B49" s="4" t="s">
        <v>14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4" t="s">
        <v>16</v>
      </c>
    </row>
    <row r="50" spans="1:38" ht="16.5" thickBot="1" x14ac:dyDescent="0.3">
      <c r="A50">
        <v>6</v>
      </c>
      <c r="B50" s="4" t="s">
        <v>14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4" t="s">
        <v>13</v>
      </c>
    </row>
    <row r="51" spans="1:38" ht="16.5" thickBot="1" x14ac:dyDescent="0.3">
      <c r="A51">
        <v>7</v>
      </c>
      <c r="B51" s="4" t="s">
        <v>15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4" t="s">
        <v>13</v>
      </c>
    </row>
    <row r="52" spans="1:38" ht="16.5" thickBot="1" x14ac:dyDescent="0.3">
      <c r="A52">
        <v>8</v>
      </c>
      <c r="B52" s="4" t="s">
        <v>15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4" t="s">
        <v>16</v>
      </c>
      <c r="W52" t="s">
        <v>79</v>
      </c>
    </row>
    <row r="53" spans="1:38" ht="16.5" thickBot="1" x14ac:dyDescent="0.3">
      <c r="A53">
        <v>9</v>
      </c>
      <c r="B53" s="4" t="s">
        <v>15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4" t="s">
        <v>14</v>
      </c>
      <c r="W53" s="88" t="s">
        <v>80</v>
      </c>
      <c r="X53" s="88" t="s">
        <v>78</v>
      </c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4"/>
      <c r="AJ53" s="18"/>
      <c r="AK53" s="18"/>
      <c r="AL53" s="18"/>
    </row>
    <row r="54" spans="1:38" ht="16.5" thickBot="1" x14ac:dyDescent="0.3">
      <c r="A54">
        <v>10</v>
      </c>
      <c r="B54" s="4" t="s">
        <v>16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4" t="s">
        <v>13</v>
      </c>
      <c r="W54" s="88"/>
      <c r="X54" s="15">
        <v>1</v>
      </c>
      <c r="Y54" s="15">
        <v>2</v>
      </c>
      <c r="Z54" s="15">
        <v>3</v>
      </c>
      <c r="AA54" s="15">
        <v>4</v>
      </c>
      <c r="AB54" s="15">
        <v>5</v>
      </c>
      <c r="AC54" s="15">
        <v>6</v>
      </c>
      <c r="AD54" s="15">
        <v>7</v>
      </c>
      <c r="AE54" s="15">
        <v>8</v>
      </c>
      <c r="AF54" s="15">
        <v>9</v>
      </c>
      <c r="AG54" s="15">
        <v>10</v>
      </c>
      <c r="AH54" s="15">
        <v>11</v>
      </c>
      <c r="AI54" s="15">
        <v>12</v>
      </c>
      <c r="AJ54" s="13"/>
      <c r="AK54" s="13"/>
      <c r="AL54" s="13"/>
    </row>
    <row r="55" spans="1:38" ht="16.5" thickBot="1" x14ac:dyDescent="0.3">
      <c r="A55">
        <v>11</v>
      </c>
      <c r="B55" s="4" t="s">
        <v>16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4" t="s">
        <v>15</v>
      </c>
      <c r="W55" s="14" t="s">
        <v>31</v>
      </c>
      <c r="X55" s="20">
        <v>0.48099999999999998</v>
      </c>
      <c r="Y55" s="20">
        <v>0.41799999999999998</v>
      </c>
      <c r="Z55" s="20">
        <v>0.71399999999999997</v>
      </c>
      <c r="AA55" s="20">
        <v>0.71399999999999997</v>
      </c>
      <c r="AB55" s="20">
        <v>0.26900000000000002</v>
      </c>
      <c r="AC55" s="20">
        <v>0.151</v>
      </c>
      <c r="AD55" s="20">
        <v>3.6669999999999998</v>
      </c>
      <c r="AE55" s="20">
        <v>0.70399999999999996</v>
      </c>
      <c r="AF55" s="20">
        <v>0.41799999999999998</v>
      </c>
      <c r="AG55" s="20">
        <v>0.78100000000000003</v>
      </c>
      <c r="AH55" s="20">
        <v>0.41799999999999998</v>
      </c>
      <c r="AI55" s="20">
        <v>1.667</v>
      </c>
      <c r="AK55" s="25"/>
      <c r="AL55" s="25"/>
    </row>
    <row r="56" spans="1:38" ht="16.5" thickBot="1" x14ac:dyDescent="0.3">
      <c r="A56">
        <v>12</v>
      </c>
      <c r="B56" s="4" t="s">
        <v>16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4" t="s">
        <v>14</v>
      </c>
      <c r="W56" s="14" t="s">
        <v>33</v>
      </c>
      <c r="X56" s="21">
        <v>0.41799999999999998</v>
      </c>
      <c r="Y56" s="21">
        <v>1.667</v>
      </c>
      <c r="Z56" s="21">
        <v>0.83299999999999996</v>
      </c>
      <c r="AA56" s="21">
        <v>0.48099999999999998</v>
      </c>
      <c r="AB56" s="21">
        <v>3.3809999999999998</v>
      </c>
      <c r="AC56" s="21">
        <v>0.13200000000000001</v>
      </c>
      <c r="AD56" s="21">
        <v>0.437</v>
      </c>
      <c r="AE56" s="21">
        <v>3.4</v>
      </c>
      <c r="AF56" s="21">
        <v>0.70399999999999996</v>
      </c>
      <c r="AG56" s="21">
        <v>0.19500000000000001</v>
      </c>
      <c r="AH56" s="21">
        <v>1</v>
      </c>
      <c r="AI56" s="21">
        <v>3</v>
      </c>
    </row>
    <row r="57" spans="1:38" x14ac:dyDescent="0.25">
      <c r="W57" s="14" t="s">
        <v>36</v>
      </c>
      <c r="X57" s="21">
        <v>2.714</v>
      </c>
      <c r="Y57" s="21">
        <v>0.13200000000000001</v>
      </c>
      <c r="Z57" s="21">
        <v>0.77800000000000002</v>
      </c>
      <c r="AA57" s="21">
        <v>0.70399999999999996</v>
      </c>
      <c r="AB57" s="21">
        <v>1.37</v>
      </c>
      <c r="AC57" s="21">
        <v>2.778</v>
      </c>
      <c r="AD57" s="21">
        <v>0.42799999999999999</v>
      </c>
      <c r="AE57" s="21">
        <v>0.70399999999999996</v>
      </c>
      <c r="AF57" s="21">
        <v>1.333</v>
      </c>
      <c r="AG57" s="21">
        <v>0.41799999999999998</v>
      </c>
      <c r="AH57" s="21">
        <v>0.41799999999999998</v>
      </c>
      <c r="AI57" s="21">
        <v>3</v>
      </c>
      <c r="AK57" s="29"/>
      <c r="AL57" s="29"/>
    </row>
    <row r="58" spans="1:38" x14ac:dyDescent="0.25">
      <c r="W58" s="14" t="s">
        <v>38</v>
      </c>
      <c r="X58" s="20">
        <v>0.44700000000000001</v>
      </c>
      <c r="Y58" s="20">
        <v>0.70399999999999996</v>
      </c>
      <c r="Z58" s="20">
        <v>0.73299999999999998</v>
      </c>
      <c r="AA58" s="20">
        <v>0.70399999999999996</v>
      </c>
      <c r="AB58" s="20">
        <v>0.71399999999999997</v>
      </c>
      <c r="AC58" s="20">
        <v>3.3809999999999998</v>
      </c>
      <c r="AD58" s="20">
        <v>0.49199999999999999</v>
      </c>
      <c r="AE58" s="20">
        <v>0.156</v>
      </c>
      <c r="AF58" s="20">
        <v>0.77800000000000002</v>
      </c>
      <c r="AG58" s="20">
        <v>0.437</v>
      </c>
      <c r="AH58" s="20">
        <v>0.83299999999999996</v>
      </c>
      <c r="AI58" s="20">
        <v>0.41799999999999998</v>
      </c>
    </row>
    <row r="59" spans="1:38" x14ac:dyDescent="0.25">
      <c r="W59" s="30" t="s">
        <v>81</v>
      </c>
      <c r="X59" s="21">
        <v>1.5</v>
      </c>
      <c r="Y59" s="21">
        <v>0.49199999999999999</v>
      </c>
      <c r="Z59" s="21">
        <v>2.528</v>
      </c>
      <c r="AA59" s="21">
        <v>1</v>
      </c>
      <c r="AB59" s="21">
        <v>0.70399999999999996</v>
      </c>
      <c r="AC59" s="21">
        <v>0.41799999999999998</v>
      </c>
      <c r="AD59" s="21"/>
      <c r="AE59" s="19"/>
      <c r="AF59" s="19"/>
      <c r="AG59" s="19"/>
      <c r="AH59" s="19"/>
      <c r="AI59" s="19"/>
      <c r="AJ59" s="29"/>
      <c r="AK59" s="29"/>
      <c r="AL59" s="29"/>
    </row>
    <row r="61" spans="1:38" ht="15.75" thickBot="1" x14ac:dyDescent="0.3"/>
    <row r="62" spans="1:38" ht="16.5" thickBot="1" x14ac:dyDescent="0.3">
      <c r="B62" s="96" t="s">
        <v>17</v>
      </c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8"/>
    </row>
    <row r="63" spans="1:38" ht="16.5" thickBot="1" x14ac:dyDescent="0.3">
      <c r="B63" s="1" t="s">
        <v>1</v>
      </c>
      <c r="C63" s="2">
        <v>9</v>
      </c>
      <c r="D63" s="2">
        <v>8</v>
      </c>
      <c r="E63" s="2">
        <v>7</v>
      </c>
      <c r="F63" s="2">
        <v>6</v>
      </c>
      <c r="G63" s="2">
        <v>5</v>
      </c>
      <c r="H63" s="2">
        <v>4</v>
      </c>
      <c r="I63" s="2">
        <v>3</v>
      </c>
      <c r="J63" s="2">
        <v>2</v>
      </c>
      <c r="K63" s="2">
        <v>1</v>
      </c>
      <c r="L63" s="2">
        <v>2</v>
      </c>
      <c r="M63" s="2">
        <v>3</v>
      </c>
      <c r="N63" s="2">
        <v>4</v>
      </c>
      <c r="O63" s="2">
        <v>5</v>
      </c>
      <c r="P63" s="2">
        <v>6</v>
      </c>
      <c r="Q63" s="2">
        <v>7</v>
      </c>
      <c r="R63" s="2">
        <v>8</v>
      </c>
      <c r="S63" s="2">
        <v>9</v>
      </c>
      <c r="T63" s="3" t="s">
        <v>1</v>
      </c>
    </row>
    <row r="64" spans="1:38" ht="16.5" thickBot="1" x14ac:dyDescent="0.3">
      <c r="A64">
        <v>1</v>
      </c>
      <c r="B64" s="4" t="s">
        <v>8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4" t="s">
        <v>19</v>
      </c>
    </row>
    <row r="65" spans="1:20" ht="16.5" thickBot="1" x14ac:dyDescent="0.3">
      <c r="A65">
        <v>2</v>
      </c>
      <c r="B65" s="4" t="s">
        <v>8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4" t="s">
        <v>18</v>
      </c>
    </row>
    <row r="66" spans="1:20" ht="16.5" thickBot="1" x14ac:dyDescent="0.3">
      <c r="A66">
        <v>3</v>
      </c>
      <c r="B66" s="4" t="s">
        <v>8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4" t="s">
        <v>20</v>
      </c>
    </row>
    <row r="67" spans="1:20" ht="16.5" thickBot="1" x14ac:dyDescent="0.3">
      <c r="A67">
        <v>4</v>
      </c>
      <c r="B67" s="4" t="s">
        <v>18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4" t="s">
        <v>8</v>
      </c>
    </row>
    <row r="68" spans="1:20" ht="16.5" thickBot="1" x14ac:dyDescent="0.3">
      <c r="A68">
        <v>5</v>
      </c>
      <c r="B68" s="4" t="s">
        <v>18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4" t="s">
        <v>20</v>
      </c>
    </row>
    <row r="69" spans="1:20" ht="16.5" thickBot="1" x14ac:dyDescent="0.3">
      <c r="A69">
        <v>6</v>
      </c>
      <c r="B69" s="4" t="s">
        <v>18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4" t="s">
        <v>19</v>
      </c>
    </row>
    <row r="70" spans="1:20" ht="16.5" thickBot="1" x14ac:dyDescent="0.3">
      <c r="A70">
        <v>7</v>
      </c>
      <c r="B70" s="4" t="s">
        <v>19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4" t="s">
        <v>8</v>
      </c>
    </row>
    <row r="71" spans="1:20" ht="16.5" thickBot="1" x14ac:dyDescent="0.3">
      <c r="A71">
        <v>8</v>
      </c>
      <c r="B71" s="4" t="s">
        <v>19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4" t="s">
        <v>18</v>
      </c>
    </row>
    <row r="72" spans="1:20" ht="16.5" thickBot="1" x14ac:dyDescent="0.3">
      <c r="A72">
        <v>9</v>
      </c>
      <c r="B72" s="4" t="s">
        <v>19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4" t="s">
        <v>20</v>
      </c>
    </row>
    <row r="73" spans="1:20" ht="16.5" thickBot="1" x14ac:dyDescent="0.3">
      <c r="A73">
        <v>10</v>
      </c>
      <c r="B73" s="4" t="s">
        <v>20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4" t="s">
        <v>19</v>
      </c>
    </row>
    <row r="74" spans="1:20" ht="16.5" thickBot="1" x14ac:dyDescent="0.3">
      <c r="A74">
        <v>11</v>
      </c>
      <c r="B74" s="4" t="s">
        <v>20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 t="s">
        <v>8</v>
      </c>
    </row>
    <row r="75" spans="1:20" ht="16.5" thickBot="1" x14ac:dyDescent="0.3">
      <c r="A75">
        <v>12</v>
      </c>
      <c r="B75" s="4" t="s">
        <v>20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4" t="s">
        <v>18</v>
      </c>
    </row>
    <row r="82" spans="2:36" ht="15.75" thickBot="1" x14ac:dyDescent="0.3"/>
    <row r="83" spans="2:36" ht="16.5" thickBot="1" x14ac:dyDescent="0.3">
      <c r="B83" s="96" t="s">
        <v>21</v>
      </c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8"/>
      <c r="AE83" s="18"/>
      <c r="AF83" s="18"/>
      <c r="AG83" s="18"/>
      <c r="AH83" s="18"/>
      <c r="AI83" s="18"/>
      <c r="AJ83" s="18"/>
    </row>
    <row r="84" spans="2:36" ht="16.5" thickBot="1" x14ac:dyDescent="0.3">
      <c r="B84" s="1" t="s">
        <v>22</v>
      </c>
      <c r="C84" s="2">
        <v>9</v>
      </c>
      <c r="D84" s="2">
        <v>8</v>
      </c>
      <c r="E84" s="2">
        <v>7</v>
      </c>
      <c r="F84" s="2">
        <v>6</v>
      </c>
      <c r="G84" s="2">
        <v>5</v>
      </c>
      <c r="H84" s="2">
        <v>4</v>
      </c>
      <c r="I84" s="2">
        <v>3</v>
      </c>
      <c r="J84" s="2">
        <v>2</v>
      </c>
      <c r="K84" s="2">
        <v>1</v>
      </c>
      <c r="L84" s="2">
        <v>2</v>
      </c>
      <c r="M84" s="2">
        <v>3</v>
      </c>
      <c r="N84" s="2">
        <v>4</v>
      </c>
      <c r="O84" s="2">
        <v>5</v>
      </c>
      <c r="P84" s="2">
        <v>6</v>
      </c>
      <c r="Q84" s="2">
        <v>7</v>
      </c>
      <c r="R84" s="2">
        <v>8</v>
      </c>
      <c r="S84" s="2">
        <v>9</v>
      </c>
      <c r="T84" s="3" t="s">
        <v>22</v>
      </c>
      <c r="AE84" s="13"/>
      <c r="AF84" s="13"/>
      <c r="AG84" s="13"/>
      <c r="AH84" s="13"/>
      <c r="AI84" s="13"/>
      <c r="AJ84" s="13"/>
    </row>
    <row r="85" spans="2:36" ht="16.5" thickBot="1" x14ac:dyDescent="0.3">
      <c r="B85" s="4" t="s">
        <v>23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6" t="s">
        <v>24</v>
      </c>
      <c r="AE85" s="13"/>
      <c r="AF85" s="13"/>
      <c r="AG85" s="13"/>
      <c r="AH85" s="13"/>
      <c r="AI85" s="13"/>
      <c r="AJ85" s="13"/>
    </row>
    <row r="86" spans="2:36" ht="16.5" thickBot="1" x14ac:dyDescent="0.3">
      <c r="B86" s="4" t="s">
        <v>25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 t="s">
        <v>26</v>
      </c>
      <c r="AE86" s="13"/>
      <c r="AF86" s="13"/>
      <c r="AG86" s="13"/>
      <c r="AH86" s="13"/>
      <c r="AI86" s="13"/>
      <c r="AJ86" s="13"/>
    </row>
    <row r="87" spans="2:36" ht="16.5" thickBot="1" x14ac:dyDescent="0.3">
      <c r="B87" s="4" t="s">
        <v>27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 t="s">
        <v>28</v>
      </c>
      <c r="AE87" s="13"/>
      <c r="AF87" s="13"/>
      <c r="AG87" s="13"/>
      <c r="AH87" s="13"/>
      <c r="AI87" s="13"/>
      <c r="AJ87" s="13"/>
    </row>
    <row r="88" spans="2:36" ht="16.5" thickBot="1" x14ac:dyDescent="0.3">
      <c r="B88" s="4" t="s">
        <v>29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6" t="s">
        <v>28</v>
      </c>
      <c r="AE88" s="13"/>
      <c r="AF88" s="13"/>
      <c r="AG88" s="13"/>
      <c r="AH88" s="13"/>
      <c r="AI88" s="13"/>
      <c r="AJ88" s="13"/>
    </row>
    <row r="89" spans="2:36" ht="16.5" thickBot="1" x14ac:dyDescent="0.3">
      <c r="B89" s="4" t="s">
        <v>27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6" t="s">
        <v>26</v>
      </c>
    </row>
    <row r="90" spans="2:36" ht="16.5" thickBot="1" x14ac:dyDescent="0.3">
      <c r="B90" s="4" t="s">
        <v>25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6" t="s">
        <v>28</v>
      </c>
    </row>
  </sheetData>
  <mergeCells count="17">
    <mergeCell ref="B3:T3"/>
    <mergeCell ref="B22:T22"/>
    <mergeCell ref="B43:T43"/>
    <mergeCell ref="B62:T62"/>
    <mergeCell ref="B83:T83"/>
    <mergeCell ref="W3:W4"/>
    <mergeCell ref="W13:W14"/>
    <mergeCell ref="W23:W24"/>
    <mergeCell ref="X3:AI3"/>
    <mergeCell ref="X13:AI13"/>
    <mergeCell ref="X23:AI23"/>
    <mergeCell ref="W53:W54"/>
    <mergeCell ref="W33:W34"/>
    <mergeCell ref="W43:W44"/>
    <mergeCell ref="X53:AI53"/>
    <mergeCell ref="X33:AI33"/>
    <mergeCell ref="X43:AC4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9B53-47A0-45D7-876E-1BBF06CBCAB7}">
  <dimension ref="B3:H81"/>
  <sheetViews>
    <sheetView topLeftCell="A16" workbookViewId="0">
      <selection activeCell="G83" sqref="G83"/>
    </sheetView>
  </sheetViews>
  <sheetFormatPr defaultRowHeight="15" x14ac:dyDescent="0.25"/>
  <cols>
    <col min="3" max="3" width="41.140625" customWidth="1"/>
    <col min="4" max="6" width="5.42578125" style="32" customWidth="1"/>
  </cols>
  <sheetData>
    <row r="3" spans="2:6" ht="15.75" x14ac:dyDescent="0.25">
      <c r="B3" s="11" t="s">
        <v>71</v>
      </c>
      <c r="D3" s="13" t="s">
        <v>75</v>
      </c>
    </row>
    <row r="4" spans="2:6" ht="15.75" x14ac:dyDescent="0.25">
      <c r="B4" s="141" t="s">
        <v>41</v>
      </c>
      <c r="C4" s="141" t="s">
        <v>42</v>
      </c>
      <c r="D4" s="109" t="s">
        <v>135</v>
      </c>
      <c r="E4" s="109"/>
      <c r="F4" s="109"/>
    </row>
    <row r="5" spans="2:6" ht="15.75" x14ac:dyDescent="0.25">
      <c r="B5" s="141"/>
      <c r="C5" s="141"/>
      <c r="D5" s="33">
        <v>1</v>
      </c>
      <c r="E5" s="33">
        <v>2</v>
      </c>
      <c r="F5" s="33">
        <v>3</v>
      </c>
    </row>
    <row r="6" spans="2:6" ht="15.75" x14ac:dyDescent="0.25">
      <c r="B6" s="110" t="s">
        <v>43</v>
      </c>
      <c r="C6" s="110"/>
      <c r="D6" s="110"/>
      <c r="E6" s="110"/>
      <c r="F6" s="110"/>
    </row>
    <row r="7" spans="2:6" ht="15" customHeight="1" x14ac:dyDescent="0.25">
      <c r="B7" s="33">
        <v>1</v>
      </c>
      <c r="C7" s="8" t="s">
        <v>44</v>
      </c>
      <c r="D7" s="33">
        <v>4</v>
      </c>
      <c r="E7" s="33">
        <v>4</v>
      </c>
      <c r="F7" s="33">
        <v>4</v>
      </c>
    </row>
    <row r="8" spans="2:6" ht="15.75" x14ac:dyDescent="0.25">
      <c r="B8" s="33">
        <v>2</v>
      </c>
      <c r="C8" s="8" t="s">
        <v>45</v>
      </c>
      <c r="D8" s="33">
        <v>4</v>
      </c>
      <c r="E8" s="33">
        <v>4</v>
      </c>
      <c r="F8" s="33">
        <v>4</v>
      </c>
    </row>
    <row r="9" spans="2:6" ht="15.75" x14ac:dyDescent="0.25">
      <c r="B9" s="33">
        <v>3</v>
      </c>
      <c r="C9" s="8" t="s">
        <v>46</v>
      </c>
      <c r="D9" s="33">
        <v>2</v>
      </c>
      <c r="E9" s="33">
        <v>4</v>
      </c>
      <c r="F9" s="33">
        <v>3</v>
      </c>
    </row>
    <row r="10" spans="2:6" ht="15.75" x14ac:dyDescent="0.25">
      <c r="B10" s="110" t="s">
        <v>47</v>
      </c>
      <c r="C10" s="110"/>
      <c r="D10" s="110"/>
      <c r="E10" s="110"/>
      <c r="F10" s="110"/>
    </row>
    <row r="11" spans="2:6" ht="15.75" x14ac:dyDescent="0.25">
      <c r="B11" s="33">
        <v>1</v>
      </c>
      <c r="C11" s="8" t="s">
        <v>48</v>
      </c>
      <c r="D11" s="33">
        <v>3</v>
      </c>
      <c r="E11" s="33">
        <v>3</v>
      </c>
      <c r="F11" s="33">
        <v>2</v>
      </c>
    </row>
    <row r="12" spans="2:6" ht="15.75" customHeight="1" x14ac:dyDescent="0.25">
      <c r="B12" s="141" t="s">
        <v>49</v>
      </c>
      <c r="C12" s="141"/>
      <c r="D12" s="109"/>
      <c r="E12" s="109"/>
      <c r="F12" s="109"/>
    </row>
    <row r="13" spans="2:6" ht="15.75" customHeight="1" x14ac:dyDescent="0.25">
      <c r="B13" s="141"/>
      <c r="C13" s="141"/>
      <c r="D13" s="109"/>
      <c r="E13" s="109"/>
      <c r="F13" s="109"/>
    </row>
    <row r="14" spans="2:6" ht="15.75" x14ac:dyDescent="0.25">
      <c r="B14" s="110" t="s">
        <v>50</v>
      </c>
      <c r="C14" s="110"/>
      <c r="D14" s="110"/>
      <c r="E14" s="110"/>
      <c r="F14" s="110"/>
    </row>
    <row r="15" spans="2:6" ht="15" customHeight="1" x14ac:dyDescent="0.25">
      <c r="B15" s="33">
        <v>1</v>
      </c>
      <c r="C15" s="8" t="s">
        <v>51</v>
      </c>
      <c r="D15" s="33">
        <v>3</v>
      </c>
      <c r="E15" s="33">
        <v>4</v>
      </c>
      <c r="F15" s="33">
        <v>4</v>
      </c>
    </row>
    <row r="16" spans="2:6" ht="15.75" x14ac:dyDescent="0.25">
      <c r="B16" s="110" t="s">
        <v>52</v>
      </c>
      <c r="C16" s="110"/>
      <c r="D16" s="110"/>
      <c r="E16" s="110"/>
      <c r="F16" s="110"/>
    </row>
    <row r="17" spans="2:6" ht="33.75" customHeight="1" x14ac:dyDescent="0.25">
      <c r="B17" s="33">
        <v>1</v>
      </c>
      <c r="C17" s="8" t="s">
        <v>53</v>
      </c>
      <c r="D17" s="33">
        <v>4</v>
      </c>
      <c r="E17" s="33">
        <v>3</v>
      </c>
      <c r="F17" s="33">
        <v>3</v>
      </c>
    </row>
    <row r="18" spans="2:6" ht="15.75" customHeight="1" x14ac:dyDescent="0.25">
      <c r="D18" s="48"/>
      <c r="E18" s="48"/>
      <c r="F18" s="48"/>
    </row>
    <row r="21" spans="2:6" ht="15.75" x14ac:dyDescent="0.25">
      <c r="B21" s="11" t="s">
        <v>72</v>
      </c>
      <c r="D21" s="13" t="s">
        <v>75</v>
      </c>
    </row>
    <row r="22" spans="2:6" ht="15.75" x14ac:dyDescent="0.25">
      <c r="B22" s="141" t="s">
        <v>41</v>
      </c>
      <c r="C22" s="142" t="s">
        <v>42</v>
      </c>
      <c r="D22" s="109" t="s">
        <v>135</v>
      </c>
      <c r="E22" s="109"/>
      <c r="F22" s="109"/>
    </row>
    <row r="23" spans="2:6" ht="15.75" x14ac:dyDescent="0.25">
      <c r="B23" s="141"/>
      <c r="C23" s="142"/>
      <c r="D23" s="33">
        <v>1</v>
      </c>
      <c r="E23" s="33">
        <v>2</v>
      </c>
      <c r="F23" s="33">
        <v>3</v>
      </c>
    </row>
    <row r="24" spans="2:6" ht="15.75" x14ac:dyDescent="0.25">
      <c r="B24" s="110" t="s">
        <v>43</v>
      </c>
      <c r="C24" s="110"/>
      <c r="D24" s="110"/>
      <c r="E24" s="110"/>
      <c r="F24" s="110"/>
    </row>
    <row r="25" spans="2:6" ht="15.75" x14ac:dyDescent="0.25">
      <c r="B25" s="33">
        <v>1</v>
      </c>
      <c r="C25" s="8" t="s">
        <v>54</v>
      </c>
      <c r="D25" s="33">
        <v>4</v>
      </c>
      <c r="E25" s="33">
        <v>4</v>
      </c>
      <c r="F25" s="33">
        <v>4</v>
      </c>
    </row>
    <row r="26" spans="2:6" ht="15.75" x14ac:dyDescent="0.25">
      <c r="B26" s="33">
        <v>2</v>
      </c>
      <c r="C26" s="8" t="s">
        <v>35</v>
      </c>
      <c r="D26" s="33">
        <v>4</v>
      </c>
      <c r="E26" s="33">
        <v>4</v>
      </c>
      <c r="F26" s="33">
        <v>4</v>
      </c>
    </row>
    <row r="27" spans="2:6" ht="15.75" x14ac:dyDescent="0.25">
      <c r="B27" s="33">
        <v>3</v>
      </c>
      <c r="C27" s="8" t="s">
        <v>55</v>
      </c>
      <c r="D27" s="33">
        <v>4</v>
      </c>
      <c r="E27" s="33">
        <v>4</v>
      </c>
      <c r="F27" s="33">
        <v>4</v>
      </c>
    </row>
    <row r="28" spans="2:6" ht="17.25" customHeight="1" x14ac:dyDescent="0.25">
      <c r="B28" s="143" t="s">
        <v>47</v>
      </c>
      <c r="C28" s="143"/>
      <c r="D28" s="143"/>
      <c r="E28" s="143"/>
      <c r="F28" s="143"/>
    </row>
    <row r="29" spans="2:6" ht="15.75" customHeight="1" x14ac:dyDescent="0.25">
      <c r="B29" s="33">
        <v>1</v>
      </c>
      <c r="C29" s="8" t="s">
        <v>56</v>
      </c>
      <c r="D29" s="33">
        <v>3</v>
      </c>
      <c r="E29" s="33">
        <v>4</v>
      </c>
      <c r="F29" s="33">
        <v>3</v>
      </c>
    </row>
    <row r="30" spans="2:6" ht="15" customHeight="1" x14ac:dyDescent="0.25">
      <c r="B30" s="109">
        <v>2</v>
      </c>
      <c r="C30" s="110" t="s">
        <v>57</v>
      </c>
      <c r="D30" s="109">
        <v>4</v>
      </c>
      <c r="E30" s="109">
        <v>4</v>
      </c>
      <c r="F30" s="109">
        <v>3</v>
      </c>
    </row>
    <row r="31" spans="2:6" ht="16.5" customHeight="1" x14ac:dyDescent="0.25">
      <c r="B31" s="109"/>
      <c r="C31" s="110"/>
      <c r="D31" s="109"/>
      <c r="E31" s="109"/>
      <c r="F31" s="109"/>
    </row>
    <row r="32" spans="2:6" x14ac:dyDescent="0.25">
      <c r="B32" s="141" t="s">
        <v>49</v>
      </c>
      <c r="C32" s="141"/>
      <c r="D32" s="109"/>
      <c r="E32" s="109"/>
      <c r="F32" s="109"/>
    </row>
    <row r="33" spans="2:6" ht="15" customHeight="1" x14ac:dyDescent="0.25">
      <c r="B33" s="141"/>
      <c r="C33" s="141"/>
      <c r="D33" s="109"/>
      <c r="E33" s="109"/>
      <c r="F33" s="109"/>
    </row>
    <row r="34" spans="2:6" ht="15" customHeight="1" x14ac:dyDescent="0.25">
      <c r="B34" s="143" t="s">
        <v>50</v>
      </c>
      <c r="C34" s="143"/>
      <c r="D34" s="143"/>
      <c r="E34" s="143"/>
      <c r="F34" s="143"/>
    </row>
    <row r="35" spans="2:6" ht="32.25" customHeight="1" x14ac:dyDescent="0.25">
      <c r="B35" s="33">
        <v>1</v>
      </c>
      <c r="C35" s="8" t="s">
        <v>58</v>
      </c>
      <c r="D35" s="33">
        <v>3</v>
      </c>
      <c r="E35" s="33">
        <v>4</v>
      </c>
      <c r="F35" s="33">
        <v>3</v>
      </c>
    </row>
    <row r="36" spans="2:6" ht="16.5" customHeight="1" x14ac:dyDescent="0.25">
      <c r="B36" s="143" t="s">
        <v>52</v>
      </c>
      <c r="C36" s="143"/>
      <c r="D36" s="143"/>
      <c r="E36" s="143"/>
      <c r="F36" s="143"/>
    </row>
    <row r="37" spans="2:6" ht="17.25" customHeight="1" x14ac:dyDescent="0.25">
      <c r="B37" s="33">
        <v>1</v>
      </c>
      <c r="C37" s="8" t="s">
        <v>59</v>
      </c>
      <c r="D37" s="33">
        <v>3</v>
      </c>
      <c r="E37" s="33">
        <v>4</v>
      </c>
      <c r="F37" s="33">
        <v>2</v>
      </c>
    </row>
    <row r="40" spans="2:6" ht="16.5" customHeight="1" x14ac:dyDescent="0.25"/>
    <row r="42" spans="2:6" ht="15.75" x14ac:dyDescent="0.25">
      <c r="B42" s="11" t="s">
        <v>73</v>
      </c>
      <c r="D42" s="13" t="s">
        <v>75</v>
      </c>
    </row>
    <row r="43" spans="2:6" ht="15.75" x14ac:dyDescent="0.25">
      <c r="B43" s="141" t="s">
        <v>41</v>
      </c>
      <c r="C43" s="141" t="s">
        <v>42</v>
      </c>
      <c r="D43" s="109" t="s">
        <v>135</v>
      </c>
      <c r="E43" s="109"/>
      <c r="F43" s="109"/>
    </row>
    <row r="44" spans="2:6" ht="15.75" x14ac:dyDescent="0.25">
      <c r="B44" s="141"/>
      <c r="C44" s="141"/>
      <c r="D44" s="39">
        <v>1</v>
      </c>
      <c r="E44" s="39">
        <v>2</v>
      </c>
      <c r="F44" s="39">
        <v>3</v>
      </c>
    </row>
    <row r="45" spans="2:6" ht="15.75" x14ac:dyDescent="0.25">
      <c r="B45" s="110" t="s">
        <v>43</v>
      </c>
      <c r="C45" s="110"/>
      <c r="D45" s="110"/>
      <c r="E45" s="110"/>
      <c r="F45" s="110"/>
    </row>
    <row r="46" spans="2:6" ht="15" customHeight="1" x14ac:dyDescent="0.25">
      <c r="B46" s="109">
        <v>1</v>
      </c>
      <c r="C46" s="110" t="s">
        <v>60</v>
      </c>
      <c r="D46" s="109">
        <v>3</v>
      </c>
      <c r="E46" s="109">
        <v>4</v>
      </c>
      <c r="F46" s="109">
        <v>4</v>
      </c>
    </row>
    <row r="47" spans="2:6" ht="15" customHeight="1" x14ac:dyDescent="0.25">
      <c r="B47" s="109"/>
      <c r="C47" s="110"/>
      <c r="D47" s="109"/>
      <c r="E47" s="109"/>
      <c r="F47" s="109"/>
    </row>
    <row r="48" spans="2:6" ht="15" customHeight="1" x14ac:dyDescent="0.25">
      <c r="B48" s="109">
        <v>2</v>
      </c>
      <c r="C48" s="110" t="s">
        <v>61</v>
      </c>
      <c r="D48" s="109">
        <v>4</v>
      </c>
      <c r="E48" s="109">
        <v>4</v>
      </c>
      <c r="F48" s="109">
        <v>3</v>
      </c>
    </row>
    <row r="49" spans="2:6" ht="15" customHeight="1" x14ac:dyDescent="0.25">
      <c r="B49" s="109"/>
      <c r="C49" s="110"/>
      <c r="D49" s="109"/>
      <c r="E49" s="109"/>
      <c r="F49" s="109"/>
    </row>
    <row r="50" spans="2:6" ht="15.75" x14ac:dyDescent="0.25">
      <c r="B50" s="110" t="s">
        <v>47</v>
      </c>
      <c r="C50" s="110"/>
      <c r="D50" s="110"/>
      <c r="E50" s="110"/>
      <c r="F50" s="110"/>
    </row>
    <row r="51" spans="2:6" ht="15.75" x14ac:dyDescent="0.25">
      <c r="B51" s="33">
        <v>1</v>
      </c>
      <c r="C51" s="8" t="s">
        <v>62</v>
      </c>
      <c r="D51" s="33">
        <v>4</v>
      </c>
      <c r="E51" s="33">
        <v>3</v>
      </c>
      <c r="F51" s="33">
        <v>2</v>
      </c>
    </row>
    <row r="52" spans="2:6" ht="15" customHeight="1" x14ac:dyDescent="0.25">
      <c r="B52" s="109">
        <v>2</v>
      </c>
      <c r="C52" s="110" t="s">
        <v>63</v>
      </c>
      <c r="D52" s="109">
        <v>4</v>
      </c>
      <c r="E52" s="109">
        <v>3</v>
      </c>
      <c r="F52" s="109">
        <v>3</v>
      </c>
    </row>
    <row r="53" spans="2:6" ht="15" customHeight="1" x14ac:dyDescent="0.25">
      <c r="B53" s="109"/>
      <c r="C53" s="110"/>
      <c r="D53" s="109"/>
      <c r="E53" s="109"/>
      <c r="F53" s="109"/>
    </row>
    <row r="54" spans="2:6" ht="15.75" customHeight="1" x14ac:dyDescent="0.25">
      <c r="B54" s="141" t="s">
        <v>49</v>
      </c>
      <c r="C54" s="141"/>
      <c r="D54" s="144"/>
      <c r="E54" s="144"/>
      <c r="F54" s="144"/>
    </row>
    <row r="55" spans="2:6" ht="15.75" customHeight="1" x14ac:dyDescent="0.25">
      <c r="B55" s="141"/>
      <c r="C55" s="141"/>
      <c r="D55" s="144"/>
      <c r="E55" s="144"/>
      <c r="F55" s="144"/>
    </row>
    <row r="56" spans="2:6" ht="15.75" x14ac:dyDescent="0.25">
      <c r="B56" s="110" t="s">
        <v>50</v>
      </c>
      <c r="C56" s="110"/>
      <c r="D56" s="110"/>
      <c r="E56" s="110"/>
      <c r="F56" s="110"/>
    </row>
    <row r="57" spans="2:6" ht="15" customHeight="1" x14ac:dyDescent="0.25">
      <c r="B57" s="33">
        <v>1</v>
      </c>
      <c r="C57" s="8" t="s">
        <v>64</v>
      </c>
      <c r="D57" s="33">
        <v>4</v>
      </c>
      <c r="E57" s="33">
        <v>4</v>
      </c>
      <c r="F57" s="33">
        <v>4</v>
      </c>
    </row>
    <row r="58" spans="2:6" ht="15" customHeight="1" x14ac:dyDescent="0.25">
      <c r="B58" s="33">
        <v>2</v>
      </c>
      <c r="C58" s="8" t="s">
        <v>65</v>
      </c>
      <c r="D58" s="33">
        <v>2</v>
      </c>
      <c r="E58" s="33">
        <v>3</v>
      </c>
      <c r="F58" s="33">
        <v>4</v>
      </c>
    </row>
    <row r="59" spans="2:6" ht="15.75" x14ac:dyDescent="0.25">
      <c r="B59" s="110" t="s">
        <v>52</v>
      </c>
      <c r="C59" s="110"/>
      <c r="D59" s="110"/>
      <c r="E59" s="110"/>
      <c r="F59" s="110"/>
    </row>
    <row r="60" spans="2:6" ht="15" customHeight="1" x14ac:dyDescent="0.25">
      <c r="B60" s="109">
        <v>1</v>
      </c>
      <c r="C60" s="110" t="s">
        <v>66</v>
      </c>
      <c r="D60" s="109">
        <v>3</v>
      </c>
      <c r="E60" s="109">
        <v>4</v>
      </c>
      <c r="F60" s="109">
        <v>3</v>
      </c>
    </row>
    <row r="61" spans="2:6" ht="15" customHeight="1" x14ac:dyDescent="0.25">
      <c r="B61" s="109"/>
      <c r="C61" s="110"/>
      <c r="D61" s="109"/>
      <c r="E61" s="109"/>
      <c r="F61" s="109"/>
    </row>
    <row r="65" spans="2:8" ht="15.75" x14ac:dyDescent="0.25">
      <c r="B65" s="11" t="s">
        <v>74</v>
      </c>
      <c r="D65" s="13" t="s">
        <v>75</v>
      </c>
    </row>
    <row r="66" spans="2:8" ht="15.75" x14ac:dyDescent="0.25">
      <c r="B66" s="141" t="s">
        <v>41</v>
      </c>
      <c r="C66" s="142" t="s">
        <v>42</v>
      </c>
      <c r="D66" s="109" t="s">
        <v>135</v>
      </c>
      <c r="E66" s="109"/>
      <c r="F66" s="109"/>
    </row>
    <row r="67" spans="2:8" ht="15.75" x14ac:dyDescent="0.25">
      <c r="B67" s="141"/>
      <c r="C67" s="142"/>
      <c r="D67" s="33">
        <v>1</v>
      </c>
      <c r="E67" s="33">
        <v>2</v>
      </c>
      <c r="F67" s="33">
        <v>3</v>
      </c>
    </row>
    <row r="68" spans="2:8" ht="15.75" x14ac:dyDescent="0.25">
      <c r="B68" s="110" t="s">
        <v>43</v>
      </c>
      <c r="C68" s="110"/>
      <c r="D68" s="110"/>
      <c r="E68" s="110"/>
      <c r="F68" s="110"/>
    </row>
    <row r="69" spans="2:8" ht="15" customHeight="1" x14ac:dyDescent="0.25">
      <c r="B69" s="109">
        <v>1</v>
      </c>
      <c r="C69" s="110" t="s">
        <v>67</v>
      </c>
      <c r="D69" s="109">
        <v>4</v>
      </c>
      <c r="E69" s="109">
        <v>3</v>
      </c>
      <c r="F69" s="109">
        <v>4</v>
      </c>
      <c r="H69" s="12"/>
    </row>
    <row r="70" spans="2:8" ht="15" customHeight="1" x14ac:dyDescent="0.25">
      <c r="B70" s="109"/>
      <c r="C70" s="110"/>
      <c r="D70" s="109"/>
      <c r="E70" s="109"/>
      <c r="F70" s="109"/>
    </row>
    <row r="71" spans="2:8" ht="15.75" x14ac:dyDescent="0.25">
      <c r="B71" s="33">
        <v>2</v>
      </c>
      <c r="C71" s="8" t="s">
        <v>68</v>
      </c>
      <c r="D71" s="33">
        <v>4</v>
      </c>
      <c r="E71" s="33">
        <v>4</v>
      </c>
      <c r="F71" s="33">
        <v>3</v>
      </c>
    </row>
    <row r="72" spans="2:8" ht="15.75" x14ac:dyDescent="0.25">
      <c r="B72" s="110" t="s">
        <v>47</v>
      </c>
      <c r="C72" s="110"/>
      <c r="D72" s="110"/>
      <c r="E72" s="110"/>
      <c r="F72" s="110"/>
    </row>
    <row r="73" spans="2:8" ht="15.75" customHeight="1" x14ac:dyDescent="0.25">
      <c r="B73" s="33">
        <v>1</v>
      </c>
      <c r="C73" s="8" t="s">
        <v>196</v>
      </c>
      <c r="D73" s="33">
        <v>3</v>
      </c>
      <c r="E73" s="33">
        <v>3</v>
      </c>
      <c r="F73" s="33">
        <v>3</v>
      </c>
    </row>
    <row r="74" spans="2:8" ht="16.5" customHeight="1" x14ac:dyDescent="0.25">
      <c r="B74" s="141" t="s">
        <v>49</v>
      </c>
      <c r="C74" s="141"/>
      <c r="D74" s="109"/>
      <c r="E74" s="109"/>
      <c r="F74" s="109"/>
    </row>
    <row r="75" spans="2:8" x14ac:dyDescent="0.25">
      <c r="B75" s="141"/>
      <c r="C75" s="141"/>
      <c r="D75" s="109"/>
      <c r="E75" s="109"/>
      <c r="F75" s="109"/>
    </row>
    <row r="76" spans="2:8" ht="15.75" customHeight="1" x14ac:dyDescent="0.25">
      <c r="B76" s="143" t="s">
        <v>50</v>
      </c>
      <c r="C76" s="143"/>
      <c r="D76" s="143"/>
      <c r="E76" s="143"/>
      <c r="F76" s="143"/>
    </row>
    <row r="77" spans="2:8" ht="15.75" customHeight="1" x14ac:dyDescent="0.25">
      <c r="B77" s="109">
        <v>1</v>
      </c>
      <c r="C77" s="110" t="s">
        <v>69</v>
      </c>
      <c r="D77" s="109">
        <v>4</v>
      </c>
      <c r="E77" s="109">
        <v>4</v>
      </c>
      <c r="F77" s="109">
        <v>4</v>
      </c>
    </row>
    <row r="78" spans="2:8" ht="15" customHeight="1" x14ac:dyDescent="0.25">
      <c r="B78" s="109"/>
      <c r="C78" s="110"/>
      <c r="D78" s="109"/>
      <c r="E78" s="109"/>
      <c r="F78" s="109"/>
    </row>
    <row r="79" spans="2:8" ht="15.75" x14ac:dyDescent="0.25">
      <c r="B79" s="110" t="s">
        <v>52</v>
      </c>
      <c r="C79" s="110"/>
      <c r="D79" s="110"/>
      <c r="E79" s="110"/>
      <c r="F79" s="110"/>
    </row>
    <row r="80" spans="2:8" ht="15" customHeight="1" x14ac:dyDescent="0.25">
      <c r="B80" s="109">
        <v>1</v>
      </c>
      <c r="C80" s="110" t="s">
        <v>70</v>
      </c>
      <c r="D80" s="109">
        <v>4</v>
      </c>
      <c r="E80" s="109">
        <v>4</v>
      </c>
      <c r="F80" s="109">
        <v>3</v>
      </c>
    </row>
    <row r="81" spans="2:6" ht="15.75" customHeight="1" x14ac:dyDescent="0.25">
      <c r="B81" s="109"/>
      <c r="C81" s="110"/>
      <c r="D81" s="109"/>
      <c r="E81" s="109"/>
      <c r="F81" s="109"/>
    </row>
  </sheetData>
  <mergeCells count="76">
    <mergeCell ref="D54:F55"/>
    <mergeCell ref="B74:C75"/>
    <mergeCell ref="B66:B67"/>
    <mergeCell ref="C66:C67"/>
    <mergeCell ref="B54:C55"/>
    <mergeCell ref="B72:F72"/>
    <mergeCell ref="D74:F75"/>
    <mergeCell ref="B56:F56"/>
    <mergeCell ref="B59:F59"/>
    <mergeCell ref="C60:C61"/>
    <mergeCell ref="D60:D61"/>
    <mergeCell ref="E60:E61"/>
    <mergeCell ref="F60:F61"/>
    <mergeCell ref="B60:B61"/>
    <mergeCell ref="B79:F79"/>
    <mergeCell ref="C80:C81"/>
    <mergeCell ref="D80:D81"/>
    <mergeCell ref="E80:E81"/>
    <mergeCell ref="F80:F81"/>
    <mergeCell ref="B80:B81"/>
    <mergeCell ref="B77:B78"/>
    <mergeCell ref="B76:F76"/>
    <mergeCell ref="D66:F66"/>
    <mergeCell ref="B68:F68"/>
    <mergeCell ref="C69:C70"/>
    <mergeCell ref="D69:D70"/>
    <mergeCell ref="E69:E70"/>
    <mergeCell ref="F69:F70"/>
    <mergeCell ref="B69:B70"/>
    <mergeCell ref="C77:C78"/>
    <mergeCell ref="D77:D78"/>
    <mergeCell ref="E77:E78"/>
    <mergeCell ref="F77:F78"/>
    <mergeCell ref="C52:C53"/>
    <mergeCell ref="D52:D53"/>
    <mergeCell ref="E52:E53"/>
    <mergeCell ref="F52:F53"/>
    <mergeCell ref="B50:F50"/>
    <mergeCell ref="B52:B53"/>
    <mergeCell ref="D43:F43"/>
    <mergeCell ref="B45:F45"/>
    <mergeCell ref="C46:C47"/>
    <mergeCell ref="D46:D47"/>
    <mergeCell ref="E46:E47"/>
    <mergeCell ref="F46:F47"/>
    <mergeCell ref="B43:B44"/>
    <mergeCell ref="C43:C44"/>
    <mergeCell ref="C48:C49"/>
    <mergeCell ref="D48:D49"/>
    <mergeCell ref="E48:E49"/>
    <mergeCell ref="F48:F49"/>
    <mergeCell ref="B46:B47"/>
    <mergeCell ref="B48:B49"/>
    <mergeCell ref="B22:B23"/>
    <mergeCell ref="C22:C23"/>
    <mergeCell ref="B32:C33"/>
    <mergeCell ref="D32:F33"/>
    <mergeCell ref="B36:F36"/>
    <mergeCell ref="C30:C31"/>
    <mergeCell ref="D30:D31"/>
    <mergeCell ref="E30:E31"/>
    <mergeCell ref="F30:F31"/>
    <mergeCell ref="D22:F22"/>
    <mergeCell ref="B24:F24"/>
    <mergeCell ref="B34:F34"/>
    <mergeCell ref="B28:F28"/>
    <mergeCell ref="B30:B31"/>
    <mergeCell ref="B16:F16"/>
    <mergeCell ref="D4:F4"/>
    <mergeCell ref="B6:F6"/>
    <mergeCell ref="B10:F10"/>
    <mergeCell ref="B14:F14"/>
    <mergeCell ref="B12:C13"/>
    <mergeCell ref="C4:C5"/>
    <mergeCell ref="B4:B5"/>
    <mergeCell ref="D12:F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D56F7-5F0B-4EF7-BDA3-0A8E27D07C90}">
  <dimension ref="B3:V95"/>
  <sheetViews>
    <sheetView zoomScale="85" zoomScaleNormal="85" workbookViewId="0">
      <selection activeCell="S6" sqref="S6:V10"/>
    </sheetView>
  </sheetViews>
  <sheetFormatPr defaultRowHeight="15.75" x14ac:dyDescent="0.25"/>
  <cols>
    <col min="1" max="2" width="9.140625" style="60"/>
    <col min="3" max="3" width="42.140625" style="60" customWidth="1"/>
    <col min="4" max="6" width="5.42578125" style="62" customWidth="1"/>
    <col min="7" max="10" width="6.7109375" style="60" customWidth="1"/>
    <col min="11" max="12" width="9.140625" style="60"/>
    <col min="13" max="13" width="15.28515625" style="60" customWidth="1"/>
    <col min="14" max="16384" width="9.140625" style="60"/>
  </cols>
  <sheetData>
    <row r="3" spans="2:22" x14ac:dyDescent="0.25">
      <c r="B3" s="11" t="s">
        <v>71</v>
      </c>
      <c r="D3" s="61" t="s">
        <v>75</v>
      </c>
    </row>
    <row r="4" spans="2:22" x14ac:dyDescent="0.25">
      <c r="B4" s="141" t="s">
        <v>41</v>
      </c>
      <c r="C4" s="142" t="s">
        <v>42</v>
      </c>
      <c r="D4" s="145" t="s">
        <v>135</v>
      </c>
      <c r="E4" s="145"/>
      <c r="F4" s="145"/>
      <c r="G4" s="155" t="s">
        <v>120</v>
      </c>
      <c r="H4" s="155" t="s">
        <v>127</v>
      </c>
      <c r="I4" s="155" t="s">
        <v>128</v>
      </c>
      <c r="J4" s="155" t="s">
        <v>82</v>
      </c>
      <c r="M4" s="68" t="s">
        <v>144</v>
      </c>
      <c r="N4" s="61"/>
      <c r="O4" s="61"/>
      <c r="P4" s="61"/>
      <c r="Q4" s="61"/>
    </row>
    <row r="5" spans="2:22" x14ac:dyDescent="0.25">
      <c r="B5" s="141"/>
      <c r="C5" s="142"/>
      <c r="D5" s="10">
        <v>1</v>
      </c>
      <c r="E5" s="10">
        <v>2</v>
      </c>
      <c r="F5" s="10">
        <v>3</v>
      </c>
      <c r="G5" s="155"/>
      <c r="H5" s="155"/>
      <c r="I5" s="155"/>
      <c r="J5" s="155"/>
      <c r="M5" s="139"/>
      <c r="N5" s="169" t="s">
        <v>145</v>
      </c>
      <c r="O5" s="170"/>
      <c r="P5" s="169" t="s">
        <v>146</v>
      </c>
      <c r="Q5" s="170"/>
    </row>
    <row r="6" spans="2:22" ht="15.75" customHeight="1" x14ac:dyDescent="0.25">
      <c r="B6" s="156" t="s">
        <v>43</v>
      </c>
      <c r="C6" s="157"/>
      <c r="D6" s="157"/>
      <c r="E6" s="157"/>
      <c r="F6" s="157"/>
      <c r="G6" s="157"/>
      <c r="H6" s="157"/>
      <c r="I6" s="157"/>
      <c r="J6" s="158"/>
      <c r="M6" s="140"/>
      <c r="N6" s="72" t="s">
        <v>147</v>
      </c>
      <c r="O6" s="71" t="s">
        <v>148</v>
      </c>
      <c r="P6" s="70" t="s">
        <v>149</v>
      </c>
      <c r="Q6" s="69" t="s">
        <v>150</v>
      </c>
      <c r="T6" s="74" t="s">
        <v>152</v>
      </c>
      <c r="U6" s="74" t="s">
        <v>153</v>
      </c>
    </row>
    <row r="7" spans="2:22" ht="15" customHeight="1" x14ac:dyDescent="0.25">
      <c r="B7" s="33">
        <v>1</v>
      </c>
      <c r="C7" s="8" t="s">
        <v>44</v>
      </c>
      <c r="D7" s="33">
        <v>4</v>
      </c>
      <c r="E7" s="33">
        <v>4</v>
      </c>
      <c r="F7" s="33">
        <v>4</v>
      </c>
      <c r="G7" s="50">
        <f>SUM(D7:F7)</f>
        <v>12</v>
      </c>
      <c r="H7" s="63">
        <f>G7/G10</f>
        <v>0.36363636363636365</v>
      </c>
      <c r="I7" s="64">
        <f>AVERAGE(D7:F7)</f>
        <v>4</v>
      </c>
      <c r="J7" s="63">
        <f>I7*H7</f>
        <v>1.4545454545454546</v>
      </c>
      <c r="M7" s="67" t="s">
        <v>31</v>
      </c>
      <c r="N7" s="63">
        <f>J10</f>
        <v>3.7272727272727275</v>
      </c>
      <c r="O7" s="63">
        <f>J13</f>
        <v>2.6666666666666665</v>
      </c>
      <c r="P7" s="63">
        <f>J18</f>
        <v>3.6666666666666665</v>
      </c>
      <c r="Q7" s="63">
        <f>J21</f>
        <v>3.3333333333333335</v>
      </c>
      <c r="S7" s="75">
        <f>N7-O7</f>
        <v>1.060606060606061</v>
      </c>
      <c r="T7" s="63">
        <f>S7/2</f>
        <v>0.5303030303030305</v>
      </c>
      <c r="U7" s="63">
        <f>V7/2</f>
        <v>0.16666666666666652</v>
      </c>
      <c r="V7" s="73">
        <f>P7-Q7</f>
        <v>0.33333333333333304</v>
      </c>
    </row>
    <row r="8" spans="2:22" x14ac:dyDescent="0.25">
      <c r="B8" s="33">
        <v>2</v>
      </c>
      <c r="C8" s="8" t="s">
        <v>45</v>
      </c>
      <c r="D8" s="33">
        <v>4</v>
      </c>
      <c r="E8" s="33">
        <v>4</v>
      </c>
      <c r="F8" s="33">
        <v>4</v>
      </c>
      <c r="G8" s="50">
        <f t="shared" ref="G8:G9" si="0">SUM(D8:F8)</f>
        <v>12</v>
      </c>
      <c r="H8" s="63">
        <f>G8/G10</f>
        <v>0.36363636363636365</v>
      </c>
      <c r="I8" s="64">
        <f t="shared" ref="I8:I9" si="1">AVERAGE(D8:F8)</f>
        <v>4</v>
      </c>
      <c r="J8" s="63">
        <f t="shared" ref="J8:J9" si="2">I8*H8</f>
        <v>1.4545454545454546</v>
      </c>
      <c r="M8" s="67" t="s">
        <v>33</v>
      </c>
      <c r="N8" s="63">
        <f>J32</f>
        <v>4</v>
      </c>
      <c r="O8" s="63">
        <f>J37</f>
        <v>3.5079365079365079</v>
      </c>
      <c r="P8" s="63">
        <f>J42</f>
        <v>3.3333333333333335</v>
      </c>
      <c r="Q8" s="63">
        <f>J45</f>
        <v>3</v>
      </c>
      <c r="S8" s="75">
        <f>N8-O8</f>
        <v>0.49206349206349209</v>
      </c>
      <c r="T8" s="63">
        <f t="shared" ref="T8:T10" si="3">S8/2</f>
        <v>0.24603174603174605</v>
      </c>
      <c r="U8" s="63">
        <f>V8/2</f>
        <v>0.16666666666666674</v>
      </c>
      <c r="V8" s="73">
        <f t="shared" ref="V8:V10" si="4">P8-Q8</f>
        <v>0.33333333333333348</v>
      </c>
    </row>
    <row r="9" spans="2:22" x14ac:dyDescent="0.25">
      <c r="B9" s="33">
        <v>3</v>
      </c>
      <c r="C9" s="8" t="s">
        <v>46</v>
      </c>
      <c r="D9" s="33">
        <v>2</v>
      </c>
      <c r="E9" s="33">
        <v>4</v>
      </c>
      <c r="F9" s="33">
        <v>3</v>
      </c>
      <c r="G9" s="50">
        <f t="shared" si="0"/>
        <v>9</v>
      </c>
      <c r="H9" s="63">
        <f>G9/G10</f>
        <v>0.27272727272727271</v>
      </c>
      <c r="I9" s="64">
        <f t="shared" si="1"/>
        <v>3</v>
      </c>
      <c r="J9" s="63">
        <f t="shared" si="2"/>
        <v>0.81818181818181812</v>
      </c>
      <c r="M9" s="67" t="s">
        <v>36</v>
      </c>
      <c r="N9" s="63">
        <f>J57</f>
        <v>3.6666666666666665</v>
      </c>
      <c r="O9" s="63">
        <f>J62</f>
        <v>3.1754385964912277</v>
      </c>
      <c r="P9" s="63">
        <f>J68</f>
        <v>3.5714285714285712</v>
      </c>
      <c r="Q9" s="63">
        <f>J72</f>
        <v>3.3333333333333335</v>
      </c>
      <c r="S9" s="75">
        <f t="shared" ref="S9:S10" si="5">N9-O9</f>
        <v>0.49122807017543879</v>
      </c>
      <c r="T9" s="63">
        <f t="shared" si="3"/>
        <v>0.2456140350877194</v>
      </c>
      <c r="U9" s="63">
        <f>V9/2</f>
        <v>0.11904761904761885</v>
      </c>
      <c r="V9" s="73">
        <f t="shared" si="4"/>
        <v>0.23809523809523769</v>
      </c>
    </row>
    <row r="10" spans="2:22" x14ac:dyDescent="0.25">
      <c r="B10" s="33"/>
      <c r="C10" s="146" t="s">
        <v>123</v>
      </c>
      <c r="D10" s="147"/>
      <c r="E10" s="147"/>
      <c r="F10" s="148"/>
      <c r="G10" s="50">
        <f>SUM(G7:G9)</f>
        <v>33</v>
      </c>
      <c r="H10" s="50">
        <f t="shared" ref="H10:J10" si="6">SUM(H7:H9)</f>
        <v>1</v>
      </c>
      <c r="I10" s="50"/>
      <c r="J10" s="63">
        <f t="shared" si="6"/>
        <v>3.7272727272727275</v>
      </c>
      <c r="M10" s="67" t="s">
        <v>38</v>
      </c>
      <c r="N10" s="63">
        <f>J82</f>
        <v>3.6666666666666665</v>
      </c>
      <c r="O10" s="63">
        <f>J85</f>
        <v>3</v>
      </c>
      <c r="P10" s="63">
        <f>J91</f>
        <v>4</v>
      </c>
      <c r="Q10" s="63">
        <f>J95</f>
        <v>3.6666666666666665</v>
      </c>
      <c r="S10" s="75">
        <f t="shared" si="5"/>
        <v>0.66666666666666652</v>
      </c>
      <c r="T10" s="63">
        <f t="shared" si="3"/>
        <v>0.33333333333333326</v>
      </c>
      <c r="U10" s="63">
        <f>V10/2</f>
        <v>0.16666666666666674</v>
      </c>
      <c r="V10" s="73">
        <f t="shared" si="4"/>
        <v>0.33333333333333348</v>
      </c>
    </row>
    <row r="11" spans="2:22" ht="15.75" customHeight="1" x14ac:dyDescent="0.25">
      <c r="B11" s="156" t="s">
        <v>47</v>
      </c>
      <c r="C11" s="157"/>
      <c r="D11" s="157"/>
      <c r="E11" s="157"/>
      <c r="F11" s="157"/>
      <c r="G11" s="157"/>
      <c r="H11" s="157"/>
      <c r="I11" s="157"/>
      <c r="J11" s="158"/>
    </row>
    <row r="12" spans="2:22" x14ac:dyDescent="0.25">
      <c r="B12" s="33">
        <v>1</v>
      </c>
      <c r="C12" s="8" t="s">
        <v>48</v>
      </c>
      <c r="D12" s="33">
        <v>3</v>
      </c>
      <c r="E12" s="33">
        <v>3</v>
      </c>
      <c r="F12" s="33">
        <v>2</v>
      </c>
      <c r="G12" s="50">
        <f>SUM(D12:F12)</f>
        <v>8</v>
      </c>
      <c r="H12" s="63">
        <f>G12/G13</f>
        <v>1</v>
      </c>
      <c r="I12" s="64">
        <f>AVERAGE(D12:F12)</f>
        <v>2.6666666666666665</v>
      </c>
      <c r="J12" s="63">
        <f>I12*H12</f>
        <v>2.6666666666666665</v>
      </c>
      <c r="M12" s="65"/>
    </row>
    <row r="13" spans="2:22" x14ac:dyDescent="0.25">
      <c r="B13" s="33"/>
      <c r="C13" s="146" t="s">
        <v>123</v>
      </c>
      <c r="D13" s="147"/>
      <c r="E13" s="147"/>
      <c r="F13" s="148"/>
      <c r="G13" s="50">
        <f>SUM(G12)</f>
        <v>8</v>
      </c>
      <c r="H13" s="63">
        <f>SUM(H12)</f>
        <v>1</v>
      </c>
      <c r="I13" s="63"/>
      <c r="J13" s="63">
        <f t="shared" ref="J13" si="7">SUM(J12)</f>
        <v>2.6666666666666665</v>
      </c>
      <c r="M13" s="65"/>
    </row>
    <row r="14" spans="2:22" ht="15.75" customHeight="1" x14ac:dyDescent="0.25">
      <c r="B14" s="141" t="s">
        <v>49</v>
      </c>
      <c r="C14" s="141"/>
      <c r="D14" s="149"/>
      <c r="E14" s="150"/>
      <c r="F14" s="150"/>
      <c r="G14" s="150"/>
      <c r="H14" s="150"/>
      <c r="I14" s="150"/>
      <c r="J14" s="151"/>
      <c r="M14" s="65"/>
    </row>
    <row r="15" spans="2:22" ht="15.75" customHeight="1" x14ac:dyDescent="0.25">
      <c r="B15" s="141"/>
      <c r="C15" s="141"/>
      <c r="D15" s="152"/>
      <c r="E15" s="153"/>
      <c r="F15" s="153"/>
      <c r="G15" s="153"/>
      <c r="H15" s="153"/>
      <c r="I15" s="153"/>
      <c r="J15" s="154"/>
    </row>
    <row r="16" spans="2:22" ht="15.75" customHeight="1" x14ac:dyDescent="0.25">
      <c r="B16" s="156" t="s">
        <v>50</v>
      </c>
      <c r="C16" s="157"/>
      <c r="D16" s="157"/>
      <c r="E16" s="157"/>
      <c r="F16" s="157"/>
      <c r="G16" s="157"/>
      <c r="H16" s="157"/>
      <c r="I16" s="157"/>
      <c r="J16" s="158"/>
    </row>
    <row r="17" spans="2:15" ht="15" customHeight="1" x14ac:dyDescent="0.25">
      <c r="B17" s="33">
        <v>1</v>
      </c>
      <c r="C17" s="8" t="s">
        <v>51</v>
      </c>
      <c r="D17" s="33">
        <v>3</v>
      </c>
      <c r="E17" s="33">
        <v>4</v>
      </c>
      <c r="F17" s="33">
        <v>4</v>
      </c>
      <c r="G17" s="50">
        <f>SUM(D17:F17)</f>
        <v>11</v>
      </c>
      <c r="H17" s="63">
        <f>G17/G18</f>
        <v>1</v>
      </c>
      <c r="I17" s="64">
        <f>AVERAGE(D17:F17)</f>
        <v>3.6666666666666665</v>
      </c>
      <c r="J17" s="63">
        <f>I17*H17</f>
        <v>3.6666666666666665</v>
      </c>
    </row>
    <row r="18" spans="2:15" ht="15" customHeight="1" x14ac:dyDescent="0.25">
      <c r="B18" s="33"/>
      <c r="C18" s="146" t="s">
        <v>123</v>
      </c>
      <c r="D18" s="147"/>
      <c r="E18" s="147"/>
      <c r="F18" s="148"/>
      <c r="G18" s="50">
        <f>SUM(G17)</f>
        <v>11</v>
      </c>
      <c r="H18" s="63">
        <f>SUM(H17)</f>
        <v>1</v>
      </c>
      <c r="I18" s="63"/>
      <c r="J18" s="63">
        <f t="shared" ref="J18" si="8">SUM(J17)</f>
        <v>3.6666666666666665</v>
      </c>
      <c r="L18" s="60">
        <v>3</v>
      </c>
      <c r="M18" s="60">
        <v>2</v>
      </c>
    </row>
    <row r="19" spans="2:15" ht="15.75" customHeight="1" x14ac:dyDescent="0.25">
      <c r="B19" s="156" t="s">
        <v>52</v>
      </c>
      <c r="C19" s="157"/>
      <c r="D19" s="157"/>
      <c r="E19" s="157"/>
      <c r="F19" s="157"/>
      <c r="G19" s="157"/>
      <c r="H19" s="157"/>
      <c r="I19" s="157"/>
      <c r="J19" s="158"/>
      <c r="L19" s="60">
        <v>4</v>
      </c>
      <c r="M19" s="60">
        <v>4</v>
      </c>
      <c r="O19" s="60">
        <f>3.33/4</f>
        <v>0.83250000000000002</v>
      </c>
    </row>
    <row r="20" spans="2:15" ht="48" customHeight="1" x14ac:dyDescent="0.25">
      <c r="B20" s="33">
        <v>1</v>
      </c>
      <c r="C20" s="8" t="s">
        <v>53</v>
      </c>
      <c r="D20" s="33">
        <v>4</v>
      </c>
      <c r="E20" s="33">
        <v>3</v>
      </c>
      <c r="F20" s="33">
        <v>3</v>
      </c>
      <c r="G20" s="50">
        <f>SUM(D20:F20)</f>
        <v>10</v>
      </c>
      <c r="H20" s="63">
        <f>G20/G21</f>
        <v>1</v>
      </c>
      <c r="I20" s="64">
        <f>AVERAGE(D20:F20)</f>
        <v>3.3333333333333335</v>
      </c>
      <c r="J20" s="63">
        <f>I20*H20</f>
        <v>3.3333333333333335</v>
      </c>
      <c r="L20" s="60">
        <v>4</v>
      </c>
      <c r="M20" s="65">
        <v>4</v>
      </c>
    </row>
    <row r="21" spans="2:15" ht="16.5" customHeight="1" x14ac:dyDescent="0.25">
      <c r="B21" s="33"/>
      <c r="C21" s="146" t="s">
        <v>123</v>
      </c>
      <c r="D21" s="147"/>
      <c r="E21" s="147"/>
      <c r="F21" s="148"/>
      <c r="G21" s="50">
        <f>SUM(G20)</f>
        <v>10</v>
      </c>
      <c r="H21" s="63">
        <f>SUM(H20)</f>
        <v>1</v>
      </c>
      <c r="I21" s="63"/>
      <c r="J21" s="63">
        <f t="shared" ref="J21" si="9">SUM(J20)</f>
        <v>3.3333333333333335</v>
      </c>
    </row>
    <row r="22" spans="2:15" ht="15.75" customHeight="1" x14ac:dyDescent="0.25">
      <c r="D22" s="48"/>
      <c r="E22" s="48"/>
      <c r="F22" s="48"/>
    </row>
    <row r="25" spans="2:15" x14ac:dyDescent="0.25">
      <c r="B25" s="11" t="s">
        <v>72</v>
      </c>
      <c r="D25" s="61" t="s">
        <v>75</v>
      </c>
    </row>
    <row r="26" spans="2:15" x14ac:dyDescent="0.25">
      <c r="B26" s="141" t="s">
        <v>41</v>
      </c>
      <c r="C26" s="142" t="s">
        <v>42</v>
      </c>
      <c r="D26" s="145" t="s">
        <v>135</v>
      </c>
      <c r="E26" s="145"/>
      <c r="F26" s="145"/>
      <c r="G26" s="155" t="s">
        <v>120</v>
      </c>
      <c r="H26" s="155" t="s">
        <v>127</v>
      </c>
      <c r="I26" s="155" t="s">
        <v>128</v>
      </c>
      <c r="J26" s="155" t="s">
        <v>82</v>
      </c>
    </row>
    <row r="27" spans="2:15" x14ac:dyDescent="0.25">
      <c r="B27" s="141"/>
      <c r="C27" s="142"/>
      <c r="D27" s="10">
        <v>1</v>
      </c>
      <c r="E27" s="10">
        <v>2</v>
      </c>
      <c r="F27" s="10">
        <v>3</v>
      </c>
      <c r="G27" s="155"/>
      <c r="H27" s="155"/>
      <c r="I27" s="155"/>
      <c r="J27" s="155"/>
    </row>
    <row r="28" spans="2:15" ht="15.75" customHeight="1" x14ac:dyDescent="0.25">
      <c r="B28" s="156" t="s">
        <v>43</v>
      </c>
      <c r="C28" s="157"/>
      <c r="D28" s="157"/>
      <c r="E28" s="157"/>
      <c r="F28" s="157"/>
      <c r="G28" s="157"/>
      <c r="H28" s="157"/>
      <c r="I28" s="157"/>
      <c r="J28" s="158"/>
    </row>
    <row r="29" spans="2:15" x14ac:dyDescent="0.25">
      <c r="B29" s="33">
        <v>1</v>
      </c>
      <c r="C29" s="8" t="s">
        <v>54</v>
      </c>
      <c r="D29" s="33">
        <v>4</v>
      </c>
      <c r="E29" s="33">
        <v>4</v>
      </c>
      <c r="F29" s="33">
        <v>4</v>
      </c>
      <c r="G29" s="50">
        <f>SUM(D29:F29)</f>
        <v>12</v>
      </c>
      <c r="H29" s="63">
        <f>G29/G32</f>
        <v>0.33333333333333331</v>
      </c>
      <c r="I29" s="64">
        <f>AVERAGE(D29:F29)</f>
        <v>4</v>
      </c>
      <c r="J29" s="63">
        <f>I29*H29</f>
        <v>1.3333333333333333</v>
      </c>
    </row>
    <row r="30" spans="2:15" x14ac:dyDescent="0.25">
      <c r="B30" s="33">
        <v>2</v>
      </c>
      <c r="C30" s="8" t="s">
        <v>35</v>
      </c>
      <c r="D30" s="33">
        <v>4</v>
      </c>
      <c r="E30" s="33">
        <v>4</v>
      </c>
      <c r="F30" s="33">
        <v>4</v>
      </c>
      <c r="G30" s="50">
        <f t="shared" ref="G30:G31" si="10">SUM(D30:F30)</f>
        <v>12</v>
      </c>
      <c r="H30" s="63">
        <f>G30/G32</f>
        <v>0.33333333333333331</v>
      </c>
      <c r="I30" s="64">
        <f t="shared" ref="I30:I31" si="11">AVERAGE(D30:F30)</f>
        <v>4</v>
      </c>
      <c r="J30" s="63">
        <f t="shared" ref="J30:J31" si="12">I30*H30</f>
        <v>1.3333333333333333</v>
      </c>
    </row>
    <row r="31" spans="2:15" x14ac:dyDescent="0.25">
      <c r="B31" s="33">
        <v>3</v>
      </c>
      <c r="C31" s="8" t="s">
        <v>55</v>
      </c>
      <c r="D31" s="33">
        <v>4</v>
      </c>
      <c r="E31" s="33">
        <v>4</v>
      </c>
      <c r="F31" s="33">
        <v>4</v>
      </c>
      <c r="G31" s="50">
        <f t="shared" si="10"/>
        <v>12</v>
      </c>
      <c r="H31" s="63">
        <f>G31/G32</f>
        <v>0.33333333333333331</v>
      </c>
      <c r="I31" s="64">
        <f t="shared" si="11"/>
        <v>4</v>
      </c>
      <c r="J31" s="63">
        <f t="shared" si="12"/>
        <v>1.3333333333333333</v>
      </c>
    </row>
    <row r="32" spans="2:15" x14ac:dyDescent="0.25">
      <c r="B32" s="33"/>
      <c r="C32" s="146" t="s">
        <v>123</v>
      </c>
      <c r="D32" s="147"/>
      <c r="E32" s="147"/>
      <c r="F32" s="148"/>
      <c r="G32" s="50">
        <f>SUM(G29:G31)</f>
        <v>36</v>
      </c>
      <c r="H32" s="63">
        <f>SUM(H29:H31)</f>
        <v>1</v>
      </c>
      <c r="I32" s="63"/>
      <c r="J32" s="63">
        <f t="shared" ref="J32" si="13">SUM(J29:J31)</f>
        <v>4</v>
      </c>
    </row>
    <row r="33" spans="2:10" ht="17.25" customHeight="1" x14ac:dyDescent="0.25">
      <c r="B33" s="156" t="s">
        <v>47</v>
      </c>
      <c r="C33" s="157"/>
      <c r="D33" s="157"/>
      <c r="E33" s="157"/>
      <c r="F33" s="157"/>
      <c r="G33" s="157"/>
      <c r="H33" s="157"/>
      <c r="I33" s="157"/>
      <c r="J33" s="158"/>
    </row>
    <row r="34" spans="2:10" ht="15.75" customHeight="1" x14ac:dyDescent="0.25">
      <c r="B34" s="33">
        <v>1</v>
      </c>
      <c r="C34" s="8" t="s">
        <v>56</v>
      </c>
      <c r="D34" s="33">
        <v>3</v>
      </c>
      <c r="E34" s="33">
        <v>4</v>
      </c>
      <c r="F34" s="33">
        <v>3</v>
      </c>
      <c r="G34" s="50">
        <f>SUM(D34:F34)</f>
        <v>10</v>
      </c>
      <c r="H34" s="63">
        <f>G34/G37</f>
        <v>0.47619047619047616</v>
      </c>
      <c r="I34" s="64">
        <f>AVERAGE(D34:F34)</f>
        <v>3.3333333333333335</v>
      </c>
      <c r="J34" s="63">
        <f>I34*H34</f>
        <v>1.5873015873015872</v>
      </c>
    </row>
    <row r="35" spans="2:10" x14ac:dyDescent="0.25">
      <c r="B35" s="109">
        <v>2</v>
      </c>
      <c r="C35" s="110" t="s">
        <v>57</v>
      </c>
      <c r="D35" s="109">
        <v>4</v>
      </c>
      <c r="E35" s="109">
        <v>4</v>
      </c>
      <c r="F35" s="109">
        <v>3</v>
      </c>
      <c r="G35" s="139">
        <f t="shared" ref="G35" si="14">SUM(D35:F35)</f>
        <v>11</v>
      </c>
      <c r="H35" s="159">
        <f>G35/G37</f>
        <v>0.52380952380952384</v>
      </c>
      <c r="I35" s="161">
        <f t="shared" ref="I35" si="15">AVERAGE(D35:F35)</f>
        <v>3.6666666666666665</v>
      </c>
      <c r="J35" s="159">
        <f>I35*H35</f>
        <v>1.9206349206349207</v>
      </c>
    </row>
    <row r="36" spans="2:10" ht="16.5" customHeight="1" x14ac:dyDescent="0.25">
      <c r="B36" s="109"/>
      <c r="C36" s="110"/>
      <c r="D36" s="109"/>
      <c r="E36" s="109"/>
      <c r="F36" s="109"/>
      <c r="G36" s="140"/>
      <c r="H36" s="160"/>
      <c r="I36" s="162"/>
      <c r="J36" s="160"/>
    </row>
    <row r="37" spans="2:10" ht="16.5" customHeight="1" x14ac:dyDescent="0.25">
      <c r="B37" s="33"/>
      <c r="C37" s="146" t="s">
        <v>123</v>
      </c>
      <c r="D37" s="147"/>
      <c r="E37" s="147"/>
      <c r="F37" s="148"/>
      <c r="G37" s="50">
        <f>SUM(G34:G36)</f>
        <v>21</v>
      </c>
      <c r="H37" s="63">
        <f>SUM(H34:H36)</f>
        <v>1</v>
      </c>
      <c r="I37" s="63"/>
      <c r="J37" s="63">
        <f t="shared" ref="J37" si="16">SUM(J34:J36)</f>
        <v>3.5079365079365079</v>
      </c>
    </row>
    <row r="38" spans="2:10" ht="15" customHeight="1" x14ac:dyDescent="0.25">
      <c r="B38" s="141" t="s">
        <v>49</v>
      </c>
      <c r="C38" s="141"/>
      <c r="D38" s="149"/>
      <c r="E38" s="150"/>
      <c r="F38" s="150"/>
      <c r="G38" s="150"/>
      <c r="H38" s="150"/>
      <c r="I38" s="150"/>
      <c r="J38" s="151"/>
    </row>
    <row r="39" spans="2:10" ht="15" customHeight="1" x14ac:dyDescent="0.25">
      <c r="B39" s="141"/>
      <c r="C39" s="141"/>
      <c r="D39" s="152"/>
      <c r="E39" s="153"/>
      <c r="F39" s="153"/>
      <c r="G39" s="153"/>
      <c r="H39" s="153"/>
      <c r="I39" s="153"/>
      <c r="J39" s="154"/>
    </row>
    <row r="40" spans="2:10" ht="15" customHeight="1" x14ac:dyDescent="0.25">
      <c r="B40" s="156" t="s">
        <v>50</v>
      </c>
      <c r="C40" s="157"/>
      <c r="D40" s="157"/>
      <c r="E40" s="157"/>
      <c r="F40" s="157"/>
      <c r="G40" s="157"/>
      <c r="H40" s="157"/>
      <c r="I40" s="157"/>
      <c r="J40" s="158"/>
    </row>
    <row r="41" spans="2:10" ht="32.25" customHeight="1" x14ac:dyDescent="0.25">
      <c r="B41" s="33">
        <v>1</v>
      </c>
      <c r="C41" s="8" t="s">
        <v>58</v>
      </c>
      <c r="D41" s="33">
        <v>3</v>
      </c>
      <c r="E41" s="33">
        <v>4</v>
      </c>
      <c r="F41" s="33">
        <v>3</v>
      </c>
      <c r="G41" s="50">
        <f>SUM(D41:F41)</f>
        <v>10</v>
      </c>
      <c r="H41" s="63">
        <f>G41/G42</f>
        <v>1</v>
      </c>
      <c r="I41" s="64">
        <f>AVERAGE(D41:F41)</f>
        <v>3.3333333333333335</v>
      </c>
      <c r="J41" s="63">
        <f>I41*H41</f>
        <v>3.3333333333333335</v>
      </c>
    </row>
    <row r="42" spans="2:10" ht="14.25" customHeight="1" x14ac:dyDescent="0.25">
      <c r="B42" s="33"/>
      <c r="C42" s="146" t="s">
        <v>123</v>
      </c>
      <c r="D42" s="147"/>
      <c r="E42" s="147"/>
      <c r="F42" s="148"/>
      <c r="G42" s="50">
        <f>SUM(G41)</f>
        <v>10</v>
      </c>
      <c r="H42" s="63">
        <f>SUM(H41)</f>
        <v>1</v>
      </c>
      <c r="I42" s="63"/>
      <c r="J42" s="63">
        <f t="shared" ref="J42" si="17">SUM(J41)</f>
        <v>3.3333333333333335</v>
      </c>
    </row>
    <row r="43" spans="2:10" ht="16.5" customHeight="1" x14ac:dyDescent="0.25">
      <c r="B43" s="156" t="s">
        <v>52</v>
      </c>
      <c r="C43" s="157"/>
      <c r="D43" s="157"/>
      <c r="E43" s="157"/>
      <c r="F43" s="157"/>
      <c r="G43" s="157"/>
      <c r="H43" s="157"/>
      <c r="I43" s="157"/>
      <c r="J43" s="158"/>
    </row>
    <row r="44" spans="2:10" ht="17.25" customHeight="1" x14ac:dyDescent="0.25">
      <c r="B44" s="33">
        <v>1</v>
      </c>
      <c r="C44" s="8" t="s">
        <v>59</v>
      </c>
      <c r="D44" s="33">
        <v>3</v>
      </c>
      <c r="E44" s="33">
        <v>4</v>
      </c>
      <c r="F44" s="33">
        <v>2</v>
      </c>
      <c r="G44" s="50">
        <f>SUM(D44:F44)</f>
        <v>9</v>
      </c>
      <c r="H44" s="63">
        <f>G44/G45</f>
        <v>1</v>
      </c>
      <c r="I44" s="63">
        <f>AVERAGE(D44:F44)</f>
        <v>3</v>
      </c>
      <c r="J44" s="63">
        <f>I44*H44</f>
        <v>3</v>
      </c>
    </row>
    <row r="45" spans="2:10" x14ac:dyDescent="0.25">
      <c r="B45" s="66"/>
      <c r="C45" s="146" t="s">
        <v>123</v>
      </c>
      <c r="D45" s="147"/>
      <c r="E45" s="147"/>
      <c r="F45" s="148"/>
      <c r="G45" s="50">
        <f>SUM(G44)</f>
        <v>9</v>
      </c>
      <c r="H45" s="63">
        <f>SUM(H44)</f>
        <v>1</v>
      </c>
      <c r="I45" s="63"/>
      <c r="J45" s="63">
        <f t="shared" ref="J45" si="18">SUM(J44)</f>
        <v>3</v>
      </c>
    </row>
    <row r="47" spans="2:10" ht="16.5" customHeight="1" x14ac:dyDescent="0.25"/>
    <row r="49" spans="2:10" x14ac:dyDescent="0.25">
      <c r="B49" s="11" t="s">
        <v>73</v>
      </c>
      <c r="D49" s="61" t="s">
        <v>75</v>
      </c>
    </row>
    <row r="50" spans="2:10" x14ac:dyDescent="0.25">
      <c r="B50" s="141" t="s">
        <v>41</v>
      </c>
      <c r="C50" s="141" t="s">
        <v>42</v>
      </c>
      <c r="D50" s="145" t="s">
        <v>135</v>
      </c>
      <c r="E50" s="145"/>
      <c r="F50" s="145"/>
      <c r="G50" s="155" t="s">
        <v>120</v>
      </c>
      <c r="H50" s="155" t="s">
        <v>127</v>
      </c>
      <c r="I50" s="155" t="s">
        <v>128</v>
      </c>
      <c r="J50" s="155" t="s">
        <v>82</v>
      </c>
    </row>
    <row r="51" spans="2:10" x14ac:dyDescent="0.25">
      <c r="B51" s="141"/>
      <c r="C51" s="141"/>
      <c r="D51" s="9">
        <v>1</v>
      </c>
      <c r="E51" s="9">
        <v>2</v>
      </c>
      <c r="F51" s="9">
        <v>3</v>
      </c>
      <c r="G51" s="155"/>
      <c r="H51" s="155"/>
      <c r="I51" s="155"/>
      <c r="J51" s="155"/>
    </row>
    <row r="52" spans="2:10" ht="15.75" customHeight="1" x14ac:dyDescent="0.25">
      <c r="B52" s="156" t="s">
        <v>43</v>
      </c>
      <c r="C52" s="157"/>
      <c r="D52" s="157"/>
      <c r="E52" s="157"/>
      <c r="F52" s="157"/>
      <c r="G52" s="157"/>
      <c r="H52" s="157"/>
      <c r="I52" s="157"/>
      <c r="J52" s="158"/>
    </row>
    <row r="53" spans="2:10" ht="15" customHeight="1" x14ac:dyDescent="0.25">
      <c r="B53" s="109">
        <v>1</v>
      </c>
      <c r="C53" s="110" t="s">
        <v>60</v>
      </c>
      <c r="D53" s="109">
        <v>3</v>
      </c>
      <c r="E53" s="109">
        <v>4</v>
      </c>
      <c r="F53" s="109">
        <v>4</v>
      </c>
      <c r="G53" s="139">
        <f>SUM(D53:F54)</f>
        <v>11</v>
      </c>
      <c r="H53" s="159">
        <f>G53/G57</f>
        <v>0.5</v>
      </c>
      <c r="I53" s="161">
        <f>AVERAGE(D53:F54)</f>
        <v>3.6666666666666665</v>
      </c>
      <c r="J53" s="159">
        <f>I53*H53</f>
        <v>1.8333333333333333</v>
      </c>
    </row>
    <row r="54" spans="2:10" x14ac:dyDescent="0.25">
      <c r="B54" s="109"/>
      <c r="C54" s="110"/>
      <c r="D54" s="109"/>
      <c r="E54" s="109"/>
      <c r="F54" s="109"/>
      <c r="G54" s="140"/>
      <c r="H54" s="160"/>
      <c r="I54" s="162"/>
      <c r="J54" s="160"/>
    </row>
    <row r="55" spans="2:10" ht="15" customHeight="1" x14ac:dyDescent="0.25">
      <c r="B55" s="109">
        <v>2</v>
      </c>
      <c r="C55" s="110" t="s">
        <v>61</v>
      </c>
      <c r="D55" s="109">
        <v>4</v>
      </c>
      <c r="E55" s="109">
        <v>4</v>
      </c>
      <c r="F55" s="109">
        <v>3</v>
      </c>
      <c r="G55" s="139">
        <f>SUM(D55:F56)</f>
        <v>11</v>
      </c>
      <c r="H55" s="159">
        <f>G55/G57</f>
        <v>0.5</v>
      </c>
      <c r="I55" s="161">
        <f>AVERAGE(D55:F56)</f>
        <v>3.6666666666666665</v>
      </c>
      <c r="J55" s="159">
        <f>I55*H55</f>
        <v>1.8333333333333333</v>
      </c>
    </row>
    <row r="56" spans="2:10" x14ac:dyDescent="0.25">
      <c r="B56" s="109"/>
      <c r="C56" s="110"/>
      <c r="D56" s="109"/>
      <c r="E56" s="109"/>
      <c r="F56" s="109"/>
      <c r="G56" s="140"/>
      <c r="H56" s="160"/>
      <c r="I56" s="162"/>
      <c r="J56" s="160"/>
    </row>
    <row r="57" spans="2:10" x14ac:dyDescent="0.25">
      <c r="B57" s="33"/>
      <c r="C57" s="146" t="s">
        <v>123</v>
      </c>
      <c r="D57" s="147"/>
      <c r="E57" s="147"/>
      <c r="F57" s="148"/>
      <c r="G57" s="50">
        <f>SUM(G53:G56)</f>
        <v>22</v>
      </c>
      <c r="H57" s="63">
        <f>SUM(H53:H56)</f>
        <v>1</v>
      </c>
      <c r="I57" s="63"/>
      <c r="J57" s="63">
        <f t="shared" ref="J57" si="19">SUM(J53:J56)</f>
        <v>3.6666666666666665</v>
      </c>
    </row>
    <row r="58" spans="2:10" ht="15.75" customHeight="1" x14ac:dyDescent="0.25">
      <c r="B58" s="156" t="s">
        <v>47</v>
      </c>
      <c r="C58" s="157"/>
      <c r="D58" s="157"/>
      <c r="E58" s="157"/>
      <c r="F58" s="157"/>
      <c r="G58" s="157"/>
      <c r="H58" s="157"/>
      <c r="I58" s="157"/>
      <c r="J58" s="158"/>
    </row>
    <row r="59" spans="2:10" x14ac:dyDescent="0.25">
      <c r="B59" s="33">
        <v>1</v>
      </c>
      <c r="C59" s="8" t="s">
        <v>62</v>
      </c>
      <c r="D59" s="33">
        <v>4</v>
      </c>
      <c r="E59" s="33">
        <v>3</v>
      </c>
      <c r="F59" s="33">
        <v>2</v>
      </c>
      <c r="G59" s="50">
        <f>SUM(D59:F59)</f>
        <v>9</v>
      </c>
      <c r="H59" s="63">
        <f>G59/G62</f>
        <v>0.47368421052631576</v>
      </c>
      <c r="I59" s="64">
        <f>AVERAGE(D59:F59)</f>
        <v>3</v>
      </c>
      <c r="J59" s="63">
        <f>I59*H59</f>
        <v>1.4210526315789473</v>
      </c>
    </row>
    <row r="60" spans="2:10" ht="15" customHeight="1" x14ac:dyDescent="0.25">
      <c r="B60" s="109">
        <v>2</v>
      </c>
      <c r="C60" s="110" t="s">
        <v>63</v>
      </c>
      <c r="D60" s="109">
        <v>4</v>
      </c>
      <c r="E60" s="109">
        <v>3</v>
      </c>
      <c r="F60" s="109">
        <v>3</v>
      </c>
      <c r="G60" s="139">
        <f t="shared" ref="G60" si="20">SUM(D60:F60)</f>
        <v>10</v>
      </c>
      <c r="H60" s="159">
        <f>G60/G62</f>
        <v>0.52631578947368418</v>
      </c>
      <c r="I60" s="161">
        <f t="shared" ref="I60" si="21">AVERAGE(D60:F60)</f>
        <v>3.3333333333333335</v>
      </c>
      <c r="J60" s="159">
        <f>I60*H60</f>
        <v>1.7543859649122806</v>
      </c>
    </row>
    <row r="61" spans="2:10" x14ac:dyDescent="0.25">
      <c r="B61" s="109"/>
      <c r="C61" s="110"/>
      <c r="D61" s="109"/>
      <c r="E61" s="109"/>
      <c r="F61" s="109"/>
      <c r="G61" s="140"/>
      <c r="H61" s="160"/>
      <c r="I61" s="162"/>
      <c r="J61" s="160"/>
    </row>
    <row r="62" spans="2:10" x14ac:dyDescent="0.25">
      <c r="B62" s="33"/>
      <c r="C62" s="146" t="s">
        <v>123</v>
      </c>
      <c r="D62" s="147"/>
      <c r="E62" s="147"/>
      <c r="F62" s="148"/>
      <c r="G62" s="50">
        <f>SUM(G59:G61)</f>
        <v>19</v>
      </c>
      <c r="H62" s="63">
        <f>SUM(H59:H61)</f>
        <v>1</v>
      </c>
      <c r="I62" s="63"/>
      <c r="J62" s="63">
        <f t="shared" ref="J62" si="22">SUM(J59:J61)</f>
        <v>3.1754385964912277</v>
      </c>
    </row>
    <row r="63" spans="2:10" ht="15.75" customHeight="1" x14ac:dyDescent="0.25">
      <c r="B63" s="141" t="s">
        <v>49</v>
      </c>
      <c r="C63" s="141"/>
      <c r="D63" s="163"/>
      <c r="E63" s="164"/>
      <c r="F63" s="164"/>
      <c r="G63" s="164"/>
      <c r="H63" s="164"/>
      <c r="I63" s="164"/>
      <c r="J63" s="165"/>
    </row>
    <row r="64" spans="2:10" ht="15.75" customHeight="1" x14ac:dyDescent="0.25">
      <c r="B64" s="141"/>
      <c r="C64" s="141"/>
      <c r="D64" s="166"/>
      <c r="E64" s="167"/>
      <c r="F64" s="167"/>
      <c r="G64" s="167"/>
      <c r="H64" s="167"/>
      <c r="I64" s="167"/>
      <c r="J64" s="168"/>
    </row>
    <row r="65" spans="2:10" ht="15.75" customHeight="1" x14ac:dyDescent="0.25">
      <c r="B65" s="156" t="s">
        <v>50</v>
      </c>
      <c r="C65" s="157"/>
      <c r="D65" s="157"/>
      <c r="E65" s="157"/>
      <c r="F65" s="157"/>
      <c r="G65" s="157"/>
      <c r="H65" s="157"/>
      <c r="I65" s="157"/>
      <c r="J65" s="158"/>
    </row>
    <row r="66" spans="2:10" ht="15" customHeight="1" x14ac:dyDescent="0.25">
      <c r="B66" s="33">
        <v>1</v>
      </c>
      <c r="C66" s="8" t="s">
        <v>64</v>
      </c>
      <c r="D66" s="33">
        <v>4</v>
      </c>
      <c r="E66" s="33">
        <v>4</v>
      </c>
      <c r="F66" s="33">
        <v>4</v>
      </c>
      <c r="G66" s="50">
        <f>SUM(D66:F66)</f>
        <v>12</v>
      </c>
      <c r="H66" s="63">
        <f>G66/G68</f>
        <v>0.5714285714285714</v>
      </c>
      <c r="I66" s="50">
        <f>AVERAGE(D66:F66)</f>
        <v>4</v>
      </c>
      <c r="J66" s="63">
        <f>I66*H66</f>
        <v>2.2857142857142856</v>
      </c>
    </row>
    <row r="67" spans="2:10" ht="15" customHeight="1" x14ac:dyDescent="0.25">
      <c r="B67" s="33">
        <v>2</v>
      </c>
      <c r="C67" s="8" t="s">
        <v>65</v>
      </c>
      <c r="D67" s="33">
        <v>2</v>
      </c>
      <c r="E67" s="33">
        <v>3</v>
      </c>
      <c r="F67" s="33">
        <v>4</v>
      </c>
      <c r="G67" s="50">
        <f>SUM(D67:F67)</f>
        <v>9</v>
      </c>
      <c r="H67" s="63">
        <f>G67/G68</f>
        <v>0.42857142857142855</v>
      </c>
      <c r="I67" s="64">
        <f>AVERAGE(D67:F67)</f>
        <v>3</v>
      </c>
      <c r="J67" s="63">
        <f>I67*H67</f>
        <v>1.2857142857142856</v>
      </c>
    </row>
    <row r="68" spans="2:10" ht="15" customHeight="1" x14ac:dyDescent="0.25">
      <c r="B68" s="33"/>
      <c r="C68" s="146" t="s">
        <v>123</v>
      </c>
      <c r="D68" s="147"/>
      <c r="E68" s="147"/>
      <c r="F68" s="148"/>
      <c r="G68" s="50">
        <f>SUM(G66:G67)</f>
        <v>21</v>
      </c>
      <c r="H68" s="63">
        <f>SUM(H66:H67)</f>
        <v>1</v>
      </c>
      <c r="I68" s="63"/>
      <c r="J68" s="63">
        <f>SUM(J66:J67)</f>
        <v>3.5714285714285712</v>
      </c>
    </row>
    <row r="69" spans="2:10" ht="15.75" customHeight="1" x14ac:dyDescent="0.25">
      <c r="B69" s="156" t="s">
        <v>52</v>
      </c>
      <c r="C69" s="157"/>
      <c r="D69" s="157"/>
      <c r="E69" s="157"/>
      <c r="F69" s="157"/>
      <c r="G69" s="157"/>
      <c r="H69" s="157"/>
      <c r="I69" s="157"/>
      <c r="J69" s="158"/>
    </row>
    <row r="70" spans="2:10" ht="15" customHeight="1" x14ac:dyDescent="0.25">
      <c r="B70" s="109">
        <v>1</v>
      </c>
      <c r="C70" s="110" t="s">
        <v>66</v>
      </c>
      <c r="D70" s="109">
        <v>3</v>
      </c>
      <c r="E70" s="109">
        <v>4</v>
      </c>
      <c r="F70" s="109">
        <v>3</v>
      </c>
      <c r="G70" s="139">
        <f>SUM(D70:F71)</f>
        <v>10</v>
      </c>
      <c r="H70" s="159">
        <f>G70/G72</f>
        <v>1</v>
      </c>
      <c r="I70" s="161">
        <f>AVERAGE(D70:F71)</f>
        <v>3.3333333333333335</v>
      </c>
      <c r="J70" s="159">
        <f>I70*H70</f>
        <v>3.3333333333333335</v>
      </c>
    </row>
    <row r="71" spans="2:10" x14ac:dyDescent="0.25">
      <c r="B71" s="109"/>
      <c r="C71" s="110"/>
      <c r="D71" s="109"/>
      <c r="E71" s="109"/>
      <c r="F71" s="109"/>
      <c r="G71" s="140"/>
      <c r="H71" s="160"/>
      <c r="I71" s="162"/>
      <c r="J71" s="160"/>
    </row>
    <row r="72" spans="2:10" x14ac:dyDescent="0.25">
      <c r="B72" s="66"/>
      <c r="C72" s="146" t="s">
        <v>123</v>
      </c>
      <c r="D72" s="147"/>
      <c r="E72" s="147"/>
      <c r="F72" s="148"/>
      <c r="G72" s="50">
        <f>SUM(G70)</f>
        <v>10</v>
      </c>
      <c r="H72" s="63">
        <f>SUM(H70)</f>
        <v>1</v>
      </c>
      <c r="I72" s="63"/>
      <c r="J72" s="63">
        <f t="shared" ref="J72" si="23">SUM(J70)</f>
        <v>3.3333333333333335</v>
      </c>
    </row>
    <row r="75" spans="2:10" x14ac:dyDescent="0.25">
      <c r="B75" s="11" t="s">
        <v>74</v>
      </c>
      <c r="D75" s="61" t="s">
        <v>75</v>
      </c>
    </row>
    <row r="76" spans="2:10" x14ac:dyDescent="0.25">
      <c r="B76" s="141" t="s">
        <v>41</v>
      </c>
      <c r="C76" s="142" t="s">
        <v>42</v>
      </c>
      <c r="D76" s="145" t="s">
        <v>135</v>
      </c>
      <c r="E76" s="145"/>
      <c r="F76" s="145"/>
      <c r="G76" s="155" t="s">
        <v>120</v>
      </c>
      <c r="H76" s="155" t="s">
        <v>127</v>
      </c>
      <c r="I76" s="155" t="s">
        <v>128</v>
      </c>
      <c r="J76" s="155" t="s">
        <v>82</v>
      </c>
    </row>
    <row r="77" spans="2:10" x14ac:dyDescent="0.25">
      <c r="B77" s="141"/>
      <c r="C77" s="142"/>
      <c r="D77" s="10">
        <v>1</v>
      </c>
      <c r="E77" s="10">
        <v>2</v>
      </c>
      <c r="F77" s="10">
        <v>3</v>
      </c>
      <c r="G77" s="155"/>
      <c r="H77" s="155"/>
      <c r="I77" s="155"/>
      <c r="J77" s="155"/>
    </row>
    <row r="78" spans="2:10" ht="15.75" customHeight="1" x14ac:dyDescent="0.25">
      <c r="B78" s="156" t="s">
        <v>43</v>
      </c>
      <c r="C78" s="157"/>
      <c r="D78" s="157"/>
      <c r="E78" s="157"/>
      <c r="F78" s="157"/>
      <c r="G78" s="157"/>
      <c r="H78" s="157"/>
      <c r="I78" s="157"/>
      <c r="J78" s="158"/>
    </row>
    <row r="79" spans="2:10" ht="15" customHeight="1" x14ac:dyDescent="0.25">
      <c r="B79" s="109">
        <v>1</v>
      </c>
      <c r="C79" s="110" t="s">
        <v>67</v>
      </c>
      <c r="D79" s="109">
        <v>4</v>
      </c>
      <c r="E79" s="109">
        <v>3</v>
      </c>
      <c r="F79" s="109">
        <v>4</v>
      </c>
      <c r="G79" s="139">
        <f>SUM(D79:F80)</f>
        <v>11</v>
      </c>
      <c r="H79" s="159">
        <f>G79/G82</f>
        <v>0.5</v>
      </c>
      <c r="I79" s="161">
        <f>AVERAGE(D79:F80)</f>
        <v>3.6666666666666665</v>
      </c>
      <c r="J79" s="159">
        <f>I79*H79</f>
        <v>1.8333333333333333</v>
      </c>
    </row>
    <row r="80" spans="2:10" x14ac:dyDescent="0.25">
      <c r="B80" s="109"/>
      <c r="C80" s="110"/>
      <c r="D80" s="109"/>
      <c r="E80" s="109"/>
      <c r="F80" s="109"/>
      <c r="G80" s="140"/>
      <c r="H80" s="160"/>
      <c r="I80" s="162"/>
      <c r="J80" s="160"/>
    </row>
    <row r="81" spans="2:10" x14ac:dyDescent="0.25">
      <c r="B81" s="33">
        <v>2</v>
      </c>
      <c r="C81" s="8" t="s">
        <v>68</v>
      </c>
      <c r="D81" s="33">
        <v>4</v>
      </c>
      <c r="E81" s="33">
        <v>4</v>
      </c>
      <c r="F81" s="33">
        <v>3</v>
      </c>
      <c r="G81" s="50">
        <f>SUM(D81:F81)</f>
        <v>11</v>
      </c>
      <c r="H81" s="63">
        <f>G81/G82</f>
        <v>0.5</v>
      </c>
      <c r="I81" s="64">
        <f>AVERAGE(D81:F81)</f>
        <v>3.6666666666666665</v>
      </c>
      <c r="J81" s="63">
        <f>I81*H81</f>
        <v>1.8333333333333333</v>
      </c>
    </row>
    <row r="82" spans="2:10" x14ac:dyDescent="0.25">
      <c r="B82" s="33"/>
      <c r="C82" s="146" t="s">
        <v>123</v>
      </c>
      <c r="D82" s="147"/>
      <c r="E82" s="147"/>
      <c r="F82" s="148"/>
      <c r="G82" s="50">
        <f>SUM(G79:G81)</f>
        <v>22</v>
      </c>
      <c r="H82" s="63">
        <f>SUM(H79:H81)</f>
        <v>1</v>
      </c>
      <c r="I82" s="63"/>
      <c r="J82" s="63">
        <f t="shared" ref="J82" si="24">SUM(J79:J81)</f>
        <v>3.6666666666666665</v>
      </c>
    </row>
    <row r="83" spans="2:10" ht="15.75" customHeight="1" x14ac:dyDescent="0.25">
      <c r="B83" s="156" t="s">
        <v>47</v>
      </c>
      <c r="C83" s="157"/>
      <c r="D83" s="157"/>
      <c r="E83" s="157"/>
      <c r="F83" s="157"/>
      <c r="G83" s="157"/>
      <c r="H83" s="157"/>
      <c r="I83" s="157"/>
      <c r="J83" s="158"/>
    </row>
    <row r="84" spans="2:10" ht="15.75" customHeight="1" x14ac:dyDescent="0.25">
      <c r="B84" s="33">
        <v>1</v>
      </c>
      <c r="C84" s="8" t="s">
        <v>196</v>
      </c>
      <c r="D84" s="33">
        <v>3</v>
      </c>
      <c r="E84" s="33">
        <v>3</v>
      </c>
      <c r="F84" s="33">
        <v>3</v>
      </c>
      <c r="G84" s="50">
        <f>SUM(D84:F84)</f>
        <v>9</v>
      </c>
      <c r="H84" s="63">
        <f>G84/G85</f>
        <v>1</v>
      </c>
      <c r="I84" s="50">
        <f>AVERAGE(D84:F84)</f>
        <v>3</v>
      </c>
      <c r="J84" s="63">
        <f>I84*H84</f>
        <v>3</v>
      </c>
    </row>
    <row r="85" spans="2:10" ht="15.75" customHeight="1" x14ac:dyDescent="0.25">
      <c r="B85" s="33"/>
      <c r="C85" s="146" t="s">
        <v>123</v>
      </c>
      <c r="D85" s="147"/>
      <c r="E85" s="147"/>
      <c r="F85" s="148"/>
      <c r="G85" s="50">
        <f>SUM(G84)</f>
        <v>9</v>
      </c>
      <c r="H85" s="63">
        <f>SUM(H84)</f>
        <v>1</v>
      </c>
      <c r="I85" s="63"/>
      <c r="J85" s="63">
        <f t="shared" ref="J85" si="25">SUM(J84)</f>
        <v>3</v>
      </c>
    </row>
    <row r="86" spans="2:10" ht="16.5" customHeight="1" x14ac:dyDescent="0.25">
      <c r="B86" s="141" t="s">
        <v>49</v>
      </c>
      <c r="C86" s="141"/>
      <c r="D86" s="149"/>
      <c r="E86" s="150"/>
      <c r="F86" s="150"/>
      <c r="G86" s="150"/>
      <c r="H86" s="150"/>
      <c r="I86" s="150"/>
      <c r="J86" s="151"/>
    </row>
    <row r="87" spans="2:10" ht="15" customHeight="1" x14ac:dyDescent="0.25">
      <c r="B87" s="141"/>
      <c r="C87" s="141"/>
      <c r="D87" s="152"/>
      <c r="E87" s="153"/>
      <c r="F87" s="153"/>
      <c r="G87" s="153"/>
      <c r="H87" s="153"/>
      <c r="I87" s="153"/>
      <c r="J87" s="154"/>
    </row>
    <row r="88" spans="2:10" ht="15.75" customHeight="1" x14ac:dyDescent="0.25">
      <c r="B88" s="156" t="s">
        <v>50</v>
      </c>
      <c r="C88" s="157"/>
      <c r="D88" s="157"/>
      <c r="E88" s="157"/>
      <c r="F88" s="157"/>
      <c r="G88" s="157"/>
      <c r="H88" s="157"/>
      <c r="I88" s="157"/>
      <c r="J88" s="158"/>
    </row>
    <row r="89" spans="2:10" ht="15.75" customHeight="1" x14ac:dyDescent="0.25">
      <c r="B89" s="109">
        <v>1</v>
      </c>
      <c r="C89" s="110" t="s">
        <v>69</v>
      </c>
      <c r="D89" s="109">
        <v>4</v>
      </c>
      <c r="E89" s="109">
        <v>4</v>
      </c>
      <c r="F89" s="109">
        <v>4</v>
      </c>
      <c r="G89" s="139">
        <f>SUM(D89:F90)</f>
        <v>12</v>
      </c>
      <c r="H89" s="159">
        <f>G89/G91</f>
        <v>1</v>
      </c>
      <c r="I89" s="161">
        <f>AVERAGE(D89:F90)</f>
        <v>4</v>
      </c>
      <c r="J89" s="159">
        <f>I89*H89</f>
        <v>4</v>
      </c>
    </row>
    <row r="90" spans="2:10" x14ac:dyDescent="0.25">
      <c r="B90" s="109"/>
      <c r="C90" s="110"/>
      <c r="D90" s="109"/>
      <c r="E90" s="109"/>
      <c r="F90" s="109"/>
      <c r="G90" s="140"/>
      <c r="H90" s="160"/>
      <c r="I90" s="162"/>
      <c r="J90" s="160"/>
    </row>
    <row r="91" spans="2:10" x14ac:dyDescent="0.25">
      <c r="B91" s="33"/>
      <c r="C91" s="146" t="s">
        <v>123</v>
      </c>
      <c r="D91" s="147"/>
      <c r="E91" s="147"/>
      <c r="F91" s="148"/>
      <c r="G91" s="50">
        <f>SUM(G89)</f>
        <v>12</v>
      </c>
      <c r="H91" s="63">
        <f>SUM(H89)</f>
        <v>1</v>
      </c>
      <c r="I91" s="63"/>
      <c r="J91" s="63">
        <f t="shared" ref="J91" si="26">SUM(J89)</f>
        <v>4</v>
      </c>
    </row>
    <row r="92" spans="2:10" ht="15.75" customHeight="1" x14ac:dyDescent="0.25">
      <c r="B92" s="156" t="s">
        <v>52</v>
      </c>
      <c r="C92" s="157"/>
      <c r="D92" s="157"/>
      <c r="E92" s="157"/>
      <c r="F92" s="157"/>
      <c r="G92" s="157"/>
      <c r="H92" s="157"/>
      <c r="I92" s="157"/>
      <c r="J92" s="158"/>
    </row>
    <row r="93" spans="2:10" ht="15" customHeight="1" x14ac:dyDescent="0.25">
      <c r="B93" s="109">
        <v>1</v>
      </c>
      <c r="C93" s="110" t="s">
        <v>136</v>
      </c>
      <c r="D93" s="109">
        <v>4</v>
      </c>
      <c r="E93" s="109">
        <v>4</v>
      </c>
      <c r="F93" s="109">
        <v>3</v>
      </c>
      <c r="G93" s="139">
        <f>SUM(D93:F94)</f>
        <v>11</v>
      </c>
      <c r="H93" s="159">
        <f>G93/G95</f>
        <v>1</v>
      </c>
      <c r="I93" s="161">
        <f>AVERAGE(D93:F94)</f>
        <v>3.6666666666666665</v>
      </c>
      <c r="J93" s="159">
        <f>I93*H93</f>
        <v>3.6666666666666665</v>
      </c>
    </row>
    <row r="94" spans="2:10" ht="15.75" customHeight="1" x14ac:dyDescent="0.25">
      <c r="B94" s="109"/>
      <c r="C94" s="110"/>
      <c r="D94" s="109"/>
      <c r="E94" s="109"/>
      <c r="F94" s="109"/>
      <c r="G94" s="140"/>
      <c r="H94" s="160"/>
      <c r="I94" s="162"/>
      <c r="J94" s="160"/>
    </row>
    <row r="95" spans="2:10" x14ac:dyDescent="0.25">
      <c r="B95" s="66"/>
      <c r="C95" s="146" t="s">
        <v>123</v>
      </c>
      <c r="D95" s="147"/>
      <c r="E95" s="147"/>
      <c r="F95" s="148"/>
      <c r="G95" s="50">
        <f>SUM(G93)</f>
        <v>11</v>
      </c>
      <c r="H95" s="63">
        <f>SUM(H93)</f>
        <v>1</v>
      </c>
      <c r="I95" s="63"/>
      <c r="J95" s="63">
        <f t="shared" ref="J95" si="27">SUM(J93)</f>
        <v>3.6666666666666665</v>
      </c>
    </row>
  </sheetData>
  <mergeCells count="143">
    <mergeCell ref="M5:M6"/>
    <mergeCell ref="N5:O5"/>
    <mergeCell ref="P5:Q5"/>
    <mergeCell ref="G93:G94"/>
    <mergeCell ref="H93:H94"/>
    <mergeCell ref="I93:I94"/>
    <mergeCell ref="J93:J94"/>
    <mergeCell ref="H89:H90"/>
    <mergeCell ref="I89:I90"/>
    <mergeCell ref="J89:J90"/>
    <mergeCell ref="B92:J92"/>
    <mergeCell ref="C91:F91"/>
    <mergeCell ref="D89:D90"/>
    <mergeCell ref="E89:E90"/>
    <mergeCell ref="F89:F90"/>
    <mergeCell ref="J60:J61"/>
    <mergeCell ref="G79:G80"/>
    <mergeCell ref="G89:G90"/>
    <mergeCell ref="H79:H80"/>
    <mergeCell ref="I79:I80"/>
    <mergeCell ref="J79:J80"/>
    <mergeCell ref="G70:G71"/>
    <mergeCell ref="H70:H71"/>
    <mergeCell ref="I70:I71"/>
    <mergeCell ref="J70:J71"/>
    <mergeCell ref="I53:I54"/>
    <mergeCell ref="J53:J54"/>
    <mergeCell ref="G55:G56"/>
    <mergeCell ref="H55:H56"/>
    <mergeCell ref="I55:I56"/>
    <mergeCell ref="J55:J56"/>
    <mergeCell ref="B88:J88"/>
    <mergeCell ref="E60:E61"/>
    <mergeCell ref="F60:F61"/>
    <mergeCell ref="B63:C64"/>
    <mergeCell ref="B55:B56"/>
    <mergeCell ref="C55:C56"/>
    <mergeCell ref="D55:D56"/>
    <mergeCell ref="E55:E56"/>
    <mergeCell ref="F55:F56"/>
    <mergeCell ref="B58:J58"/>
    <mergeCell ref="B53:B54"/>
    <mergeCell ref="C53:C54"/>
    <mergeCell ref="D53:D54"/>
    <mergeCell ref="E53:E54"/>
    <mergeCell ref="F53:F54"/>
    <mergeCell ref="G60:G61"/>
    <mergeCell ref="H60:H61"/>
    <mergeCell ref="I60:I61"/>
    <mergeCell ref="D63:J64"/>
    <mergeCell ref="D86:J87"/>
    <mergeCell ref="G35:G36"/>
    <mergeCell ref="H35:H36"/>
    <mergeCell ref="I35:I36"/>
    <mergeCell ref="J35:J36"/>
    <mergeCell ref="J26:J27"/>
    <mergeCell ref="G50:G51"/>
    <mergeCell ref="H50:H51"/>
    <mergeCell ref="I50:I51"/>
    <mergeCell ref="J50:J51"/>
    <mergeCell ref="G76:G77"/>
    <mergeCell ref="H76:H77"/>
    <mergeCell ref="I76:I77"/>
    <mergeCell ref="J76:J77"/>
    <mergeCell ref="B28:J28"/>
    <mergeCell ref="C68:F68"/>
    <mergeCell ref="B65:J65"/>
    <mergeCell ref="B69:J69"/>
    <mergeCell ref="B60:B61"/>
    <mergeCell ref="C60:C61"/>
    <mergeCell ref="D60:D61"/>
    <mergeCell ref="G53:G54"/>
    <mergeCell ref="H53:H54"/>
    <mergeCell ref="H4:H5"/>
    <mergeCell ref="I4:I5"/>
    <mergeCell ref="J4:J5"/>
    <mergeCell ref="B11:J11"/>
    <mergeCell ref="B6:J6"/>
    <mergeCell ref="B16:J16"/>
    <mergeCell ref="C72:F72"/>
    <mergeCell ref="C82:F82"/>
    <mergeCell ref="B70:B71"/>
    <mergeCell ref="C70:C71"/>
    <mergeCell ref="D70:D71"/>
    <mergeCell ref="E70:E71"/>
    <mergeCell ref="F70:F71"/>
    <mergeCell ref="B38:C39"/>
    <mergeCell ref="B50:B51"/>
    <mergeCell ref="C50:C51"/>
    <mergeCell ref="D50:F50"/>
    <mergeCell ref="B35:B36"/>
    <mergeCell ref="C35:C36"/>
    <mergeCell ref="D35:D36"/>
    <mergeCell ref="E35:E36"/>
    <mergeCell ref="F35:F36"/>
    <mergeCell ref="D38:J39"/>
    <mergeCell ref="C85:F85"/>
    <mergeCell ref="B83:J83"/>
    <mergeCell ref="B76:B77"/>
    <mergeCell ref="C76:C77"/>
    <mergeCell ref="D76:F76"/>
    <mergeCell ref="B79:B80"/>
    <mergeCell ref="C79:C80"/>
    <mergeCell ref="D79:D80"/>
    <mergeCell ref="E79:E80"/>
    <mergeCell ref="F79:F80"/>
    <mergeCell ref="B78:J78"/>
    <mergeCell ref="C95:F95"/>
    <mergeCell ref="G4:G5"/>
    <mergeCell ref="B19:J19"/>
    <mergeCell ref="G26:G27"/>
    <mergeCell ref="H26:H27"/>
    <mergeCell ref="I26:I27"/>
    <mergeCell ref="C32:F32"/>
    <mergeCell ref="C37:F37"/>
    <mergeCell ref="C42:F42"/>
    <mergeCell ref="C45:F45"/>
    <mergeCell ref="C57:F57"/>
    <mergeCell ref="C62:F62"/>
    <mergeCell ref="B33:J33"/>
    <mergeCell ref="B40:J40"/>
    <mergeCell ref="B43:J43"/>
    <mergeCell ref="B52:J52"/>
    <mergeCell ref="B93:B94"/>
    <mergeCell ref="C93:C94"/>
    <mergeCell ref="D93:D94"/>
    <mergeCell ref="E93:E94"/>
    <mergeCell ref="F93:F94"/>
    <mergeCell ref="B86:C87"/>
    <mergeCell ref="B89:B90"/>
    <mergeCell ref="C89:C90"/>
    <mergeCell ref="B26:B27"/>
    <mergeCell ref="C26:C27"/>
    <mergeCell ref="D26:F26"/>
    <mergeCell ref="C18:F18"/>
    <mergeCell ref="C21:F21"/>
    <mergeCell ref="B4:B5"/>
    <mergeCell ref="C4:C5"/>
    <mergeCell ref="D4:F4"/>
    <mergeCell ref="B14:C15"/>
    <mergeCell ref="C10:F10"/>
    <mergeCell ref="C13:F13"/>
    <mergeCell ref="D14:J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B371C-74B5-4195-A525-9EDD57F295A3}">
  <dimension ref="B3:D57"/>
  <sheetViews>
    <sheetView topLeftCell="A73" workbookViewId="0">
      <selection activeCell="E37" sqref="E37"/>
    </sheetView>
  </sheetViews>
  <sheetFormatPr defaultRowHeight="15.75" x14ac:dyDescent="0.25"/>
  <cols>
    <col min="1" max="1" width="9.140625" style="60"/>
    <col min="2" max="2" width="24.5703125" style="60" customWidth="1"/>
    <col min="3" max="3" width="23.140625" style="60" customWidth="1"/>
    <col min="4" max="4" width="26.42578125" style="60" customWidth="1"/>
    <col min="5" max="16384" width="9.140625" style="60"/>
  </cols>
  <sheetData>
    <row r="3" spans="2:4" x14ac:dyDescent="0.25">
      <c r="B3" s="60" t="s">
        <v>132</v>
      </c>
    </row>
    <row r="4" spans="2:4" x14ac:dyDescent="0.25">
      <c r="B4" s="139" t="s">
        <v>42</v>
      </c>
      <c r="C4" s="66" t="s">
        <v>154</v>
      </c>
      <c r="D4" s="66" t="s">
        <v>155</v>
      </c>
    </row>
    <row r="5" spans="2:4" ht="31.5" x14ac:dyDescent="0.25">
      <c r="B5" s="140"/>
      <c r="C5" s="81" t="s">
        <v>156</v>
      </c>
      <c r="D5" s="171" t="s">
        <v>159</v>
      </c>
    </row>
    <row r="6" spans="2:4" x14ac:dyDescent="0.25">
      <c r="B6" s="139" t="s">
        <v>49</v>
      </c>
      <c r="C6" s="66" t="s">
        <v>157</v>
      </c>
      <c r="D6" s="173"/>
    </row>
    <row r="7" spans="2:4" x14ac:dyDescent="0.25">
      <c r="B7" s="140"/>
      <c r="C7" s="66" t="s">
        <v>158</v>
      </c>
      <c r="D7" s="172"/>
    </row>
    <row r="8" spans="2:4" x14ac:dyDescent="0.25">
      <c r="B8" s="66" t="s">
        <v>160</v>
      </c>
      <c r="C8" s="66" t="s">
        <v>161</v>
      </c>
      <c r="D8" s="66" t="s">
        <v>162</v>
      </c>
    </row>
    <row r="9" spans="2:4" ht="48" customHeight="1" x14ac:dyDescent="0.25">
      <c r="B9" s="80" t="s">
        <v>164</v>
      </c>
      <c r="C9" s="82" t="s">
        <v>170</v>
      </c>
      <c r="D9" s="80" t="s">
        <v>169</v>
      </c>
    </row>
    <row r="10" spans="2:4" x14ac:dyDescent="0.25">
      <c r="B10" s="66" t="s">
        <v>163</v>
      </c>
      <c r="C10" s="66" t="s">
        <v>166</v>
      </c>
      <c r="D10" s="66" t="s">
        <v>167</v>
      </c>
    </row>
    <row r="11" spans="2:4" ht="63" x14ac:dyDescent="0.25">
      <c r="B11" s="80" t="s">
        <v>165</v>
      </c>
      <c r="C11" s="80" t="s">
        <v>171</v>
      </c>
      <c r="D11" s="80" t="s">
        <v>168</v>
      </c>
    </row>
    <row r="19" spans="2:4" x14ac:dyDescent="0.25">
      <c r="B19" s="60" t="s">
        <v>130</v>
      </c>
    </row>
    <row r="20" spans="2:4" x14ac:dyDescent="0.25">
      <c r="B20" s="139" t="s">
        <v>42</v>
      </c>
      <c r="C20" s="66" t="s">
        <v>154</v>
      </c>
      <c r="D20" s="66" t="s">
        <v>155</v>
      </c>
    </row>
    <row r="21" spans="2:4" ht="15.75" customHeight="1" x14ac:dyDescent="0.25">
      <c r="B21" s="140"/>
      <c r="C21" s="81" t="s">
        <v>172</v>
      </c>
      <c r="D21" s="8" t="s">
        <v>175</v>
      </c>
    </row>
    <row r="22" spans="2:4" ht="15.75" customHeight="1" x14ac:dyDescent="0.25">
      <c r="B22" s="139" t="s">
        <v>49</v>
      </c>
      <c r="C22" s="66" t="s">
        <v>173</v>
      </c>
      <c r="D22" s="143" t="s">
        <v>176</v>
      </c>
    </row>
    <row r="23" spans="2:4" x14ac:dyDescent="0.25">
      <c r="B23" s="140"/>
      <c r="C23" s="66" t="s">
        <v>174</v>
      </c>
      <c r="D23" s="143"/>
    </row>
    <row r="24" spans="2:4" x14ac:dyDescent="0.25">
      <c r="B24" s="66" t="s">
        <v>160</v>
      </c>
      <c r="C24" s="66" t="s">
        <v>161</v>
      </c>
      <c r="D24" s="66" t="s">
        <v>162</v>
      </c>
    </row>
    <row r="25" spans="2:4" ht="63" x14ac:dyDescent="0.25">
      <c r="B25" s="8" t="s">
        <v>177</v>
      </c>
      <c r="C25" s="82" t="s">
        <v>179</v>
      </c>
      <c r="D25" s="80" t="s">
        <v>180</v>
      </c>
    </row>
    <row r="26" spans="2:4" x14ac:dyDescent="0.25">
      <c r="B26" s="66" t="s">
        <v>163</v>
      </c>
      <c r="C26" s="66" t="s">
        <v>166</v>
      </c>
      <c r="D26" s="66" t="s">
        <v>167</v>
      </c>
    </row>
    <row r="27" spans="2:4" ht="47.25" x14ac:dyDescent="0.25">
      <c r="B27" s="80" t="s">
        <v>178</v>
      </c>
      <c r="C27" s="80" t="s">
        <v>181</v>
      </c>
      <c r="D27" s="80" t="s">
        <v>182</v>
      </c>
    </row>
    <row r="34" spans="2:4" x14ac:dyDescent="0.25">
      <c r="B34" s="60" t="s">
        <v>131</v>
      </c>
    </row>
    <row r="35" spans="2:4" x14ac:dyDescent="0.25">
      <c r="B35" s="139" t="s">
        <v>42</v>
      </c>
      <c r="C35" s="66" t="s">
        <v>154</v>
      </c>
      <c r="D35" s="66" t="s">
        <v>155</v>
      </c>
    </row>
    <row r="36" spans="2:4" ht="47.25" customHeight="1" x14ac:dyDescent="0.25">
      <c r="B36" s="140"/>
      <c r="C36" s="81" t="s">
        <v>183</v>
      </c>
      <c r="D36" s="8" t="s">
        <v>185</v>
      </c>
    </row>
    <row r="37" spans="2:4" ht="22.5" customHeight="1" x14ac:dyDescent="0.25">
      <c r="B37" s="139" t="s">
        <v>49</v>
      </c>
      <c r="C37" s="171" t="s">
        <v>184</v>
      </c>
      <c r="D37" s="173" t="s">
        <v>186</v>
      </c>
    </row>
    <row r="38" spans="2:4" ht="24" customHeight="1" x14ac:dyDescent="0.25">
      <c r="B38" s="140"/>
      <c r="C38" s="172"/>
      <c r="D38" s="172"/>
    </row>
    <row r="39" spans="2:4" x14ac:dyDescent="0.25">
      <c r="B39" s="66" t="s">
        <v>160</v>
      </c>
      <c r="C39" s="66" t="s">
        <v>161</v>
      </c>
      <c r="D39" s="66" t="s">
        <v>162</v>
      </c>
    </row>
    <row r="40" spans="2:4" ht="35.25" customHeight="1" x14ac:dyDescent="0.25">
      <c r="B40" s="80" t="s">
        <v>187</v>
      </c>
      <c r="C40" s="171" t="s">
        <v>190</v>
      </c>
      <c r="D40" s="171" t="s">
        <v>192</v>
      </c>
    </row>
    <row r="41" spans="2:4" ht="32.25" customHeight="1" x14ac:dyDescent="0.25">
      <c r="B41" s="8" t="s">
        <v>188</v>
      </c>
      <c r="C41" s="172"/>
      <c r="D41" s="172"/>
    </row>
    <row r="42" spans="2:4" x14ac:dyDescent="0.25">
      <c r="B42" s="66" t="s">
        <v>163</v>
      </c>
      <c r="C42" s="66" t="s">
        <v>166</v>
      </c>
      <c r="D42" s="66" t="s">
        <v>167</v>
      </c>
    </row>
    <row r="43" spans="2:4" ht="46.5" customHeight="1" x14ac:dyDescent="0.25">
      <c r="B43" s="80" t="s">
        <v>189</v>
      </c>
      <c r="C43" s="80" t="s">
        <v>191</v>
      </c>
      <c r="D43" s="80" t="s">
        <v>193</v>
      </c>
    </row>
    <row r="49" spans="2:4" x14ac:dyDescent="0.25">
      <c r="B49" s="60" t="s">
        <v>133</v>
      </c>
    </row>
    <row r="50" spans="2:4" x14ac:dyDescent="0.25">
      <c r="B50" s="139" t="s">
        <v>42</v>
      </c>
      <c r="C50" s="66" t="s">
        <v>154</v>
      </c>
      <c r="D50" s="66" t="s">
        <v>155</v>
      </c>
    </row>
    <row r="51" spans="2:4" ht="47.25" x14ac:dyDescent="0.25">
      <c r="B51" s="140"/>
      <c r="C51" s="81" t="s">
        <v>194</v>
      </c>
      <c r="D51" s="171" t="s">
        <v>197</v>
      </c>
    </row>
    <row r="52" spans="2:4" x14ac:dyDescent="0.25">
      <c r="B52" s="139" t="s">
        <v>49</v>
      </c>
      <c r="C52" s="171" t="s">
        <v>195</v>
      </c>
      <c r="D52" s="173"/>
    </row>
    <row r="53" spans="2:4" x14ac:dyDescent="0.25">
      <c r="B53" s="140"/>
      <c r="C53" s="172"/>
      <c r="D53" s="172"/>
    </row>
    <row r="54" spans="2:4" x14ac:dyDescent="0.25">
      <c r="B54" s="66" t="s">
        <v>160</v>
      </c>
      <c r="C54" s="66" t="s">
        <v>161</v>
      </c>
      <c r="D54" s="66" t="s">
        <v>162</v>
      </c>
    </row>
    <row r="55" spans="2:4" ht="63.75" customHeight="1" x14ac:dyDescent="0.25">
      <c r="B55" s="80" t="s">
        <v>198</v>
      </c>
      <c r="C55" s="80" t="s">
        <v>200</v>
      </c>
      <c r="D55" s="80" t="s">
        <v>202</v>
      </c>
    </row>
    <row r="56" spans="2:4" x14ac:dyDescent="0.25">
      <c r="B56" s="66" t="s">
        <v>163</v>
      </c>
      <c r="C56" s="66" t="s">
        <v>166</v>
      </c>
      <c r="D56" s="66" t="s">
        <v>167</v>
      </c>
    </row>
    <row r="57" spans="2:4" ht="47.25" x14ac:dyDescent="0.25">
      <c r="B57" s="80" t="s">
        <v>199</v>
      </c>
      <c r="C57" s="80" t="s">
        <v>203</v>
      </c>
      <c r="D57" s="80" t="s">
        <v>201</v>
      </c>
    </row>
  </sheetData>
  <mergeCells count="16">
    <mergeCell ref="D5:D7"/>
    <mergeCell ref="B4:B5"/>
    <mergeCell ref="B6:B7"/>
    <mergeCell ref="B35:B36"/>
    <mergeCell ref="B37:B38"/>
    <mergeCell ref="B50:B51"/>
    <mergeCell ref="B52:B53"/>
    <mergeCell ref="B20:B21"/>
    <mergeCell ref="B22:B23"/>
    <mergeCell ref="C52:C53"/>
    <mergeCell ref="D51:D53"/>
    <mergeCell ref="D22:D23"/>
    <mergeCell ref="C37:C38"/>
    <mergeCell ref="D37:D38"/>
    <mergeCell ref="C40:C41"/>
    <mergeCell ref="D40:D4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748E3-686F-424F-91FB-B191E69AE684}">
  <dimension ref="B3:F8"/>
  <sheetViews>
    <sheetView workbookViewId="0">
      <selection activeCell="G12" sqref="G12"/>
    </sheetView>
  </sheetViews>
  <sheetFormatPr defaultRowHeight="15" x14ac:dyDescent="0.25"/>
  <sheetData>
    <row r="3" spans="2:6" x14ac:dyDescent="0.25">
      <c r="B3" t="s">
        <v>151</v>
      </c>
    </row>
    <row r="4" spans="2:6" ht="15.75" x14ac:dyDescent="0.25">
      <c r="B4" s="74" t="s">
        <v>152</v>
      </c>
      <c r="C4" s="74" t="s">
        <v>153</v>
      </c>
      <c r="E4" s="74" t="s">
        <v>152</v>
      </c>
      <c r="F4" s="74" t="s">
        <v>153</v>
      </c>
    </row>
    <row r="5" spans="2:6" ht="15.75" x14ac:dyDescent="0.25">
      <c r="B5" s="76">
        <v>0.53</v>
      </c>
      <c r="C5" s="76">
        <v>0.17</v>
      </c>
      <c r="E5" s="76">
        <v>0</v>
      </c>
      <c r="F5" s="76">
        <v>0</v>
      </c>
    </row>
    <row r="6" spans="2:6" ht="15.75" x14ac:dyDescent="0.25">
      <c r="B6" s="77">
        <v>0.24603174603174605</v>
      </c>
      <c r="C6" s="77">
        <v>0.16666666666666674</v>
      </c>
    </row>
    <row r="7" spans="2:6" ht="15.75" x14ac:dyDescent="0.25">
      <c r="B7" s="78">
        <v>0.2456140350877194</v>
      </c>
      <c r="C7" s="78">
        <v>0.11904761904761885</v>
      </c>
    </row>
    <row r="8" spans="2:6" ht="15.75" x14ac:dyDescent="0.25">
      <c r="B8" s="79">
        <v>0.33333333333333326</v>
      </c>
      <c r="C8" s="79">
        <v>0.16666666666666674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60080-879C-422C-AF84-9AE4C78051B0}">
  <dimension ref="D5:P117"/>
  <sheetViews>
    <sheetView topLeftCell="B34" zoomScale="85" zoomScaleNormal="85" workbookViewId="0">
      <selection activeCell="K11" sqref="K11"/>
    </sheetView>
  </sheetViews>
  <sheetFormatPr defaultRowHeight="15" x14ac:dyDescent="0.25"/>
  <cols>
    <col min="4" max="4" width="37.85546875" customWidth="1"/>
    <col min="5" max="5" width="21.28515625" customWidth="1"/>
    <col min="6" max="6" width="20" customWidth="1"/>
    <col min="7" max="7" width="19.42578125" customWidth="1"/>
    <col min="8" max="8" width="14.7109375" customWidth="1"/>
  </cols>
  <sheetData>
    <row r="5" spans="4:16" x14ac:dyDescent="0.25">
      <c r="D5" t="s">
        <v>94</v>
      </c>
    </row>
    <row r="6" spans="4:16" x14ac:dyDescent="0.25">
      <c r="D6" s="89" t="s">
        <v>76</v>
      </c>
      <c r="E6" s="95" t="s">
        <v>78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</row>
    <row r="7" spans="4:16" ht="15" customHeight="1" x14ac:dyDescent="0.25">
      <c r="D7" s="90"/>
      <c r="E7" s="15">
        <v>1</v>
      </c>
      <c r="F7" s="15">
        <v>2</v>
      </c>
      <c r="G7" s="15">
        <v>3</v>
      </c>
      <c r="H7" s="15">
        <v>4</v>
      </c>
      <c r="I7" s="15">
        <v>5</v>
      </c>
      <c r="J7" s="15">
        <v>6</v>
      </c>
      <c r="K7" s="15">
        <v>7</v>
      </c>
      <c r="L7" s="15">
        <v>8</v>
      </c>
      <c r="M7" s="15">
        <v>9</v>
      </c>
      <c r="N7" s="15">
        <v>10</v>
      </c>
      <c r="O7" s="15">
        <v>11</v>
      </c>
      <c r="P7" s="15">
        <v>12</v>
      </c>
    </row>
    <row r="8" spans="4:16" ht="15" customHeight="1" x14ac:dyDescent="0.25">
      <c r="D8" s="15">
        <v>1</v>
      </c>
      <c r="E8" s="16">
        <v>0.33300000000000002</v>
      </c>
      <c r="F8" s="16">
        <v>0.14199999999999999</v>
      </c>
      <c r="G8" s="16">
        <v>1</v>
      </c>
      <c r="H8" s="16">
        <v>1</v>
      </c>
      <c r="I8" s="16">
        <v>0.33300000000000002</v>
      </c>
      <c r="J8" s="16">
        <v>0.2</v>
      </c>
      <c r="K8" s="16">
        <v>1</v>
      </c>
      <c r="L8" s="16">
        <v>1</v>
      </c>
      <c r="M8" s="16">
        <v>1</v>
      </c>
      <c r="N8" s="16">
        <v>0.2</v>
      </c>
      <c r="O8" s="16">
        <v>1</v>
      </c>
      <c r="P8" s="16">
        <v>3</v>
      </c>
    </row>
    <row r="9" spans="4:16" ht="15" customHeight="1" x14ac:dyDescent="0.25">
      <c r="D9" s="15">
        <v>2</v>
      </c>
      <c r="E9" s="16">
        <v>1</v>
      </c>
      <c r="F9" s="16">
        <v>1</v>
      </c>
      <c r="G9" s="16">
        <v>0.14199999999999999</v>
      </c>
      <c r="H9" s="16">
        <v>1</v>
      </c>
      <c r="I9" s="16">
        <v>0.14199999999999999</v>
      </c>
      <c r="J9" s="16">
        <v>0.14199999999999999</v>
      </c>
      <c r="K9" s="16">
        <v>1</v>
      </c>
      <c r="L9" s="16">
        <v>1</v>
      </c>
      <c r="M9" s="16">
        <v>0.14199999999999999</v>
      </c>
      <c r="N9" s="16">
        <v>0.14199999999999999</v>
      </c>
      <c r="O9" s="16">
        <v>0.14199999999999999</v>
      </c>
      <c r="P9" s="16">
        <v>1</v>
      </c>
    </row>
    <row r="10" spans="4:16" ht="15" customHeight="1" x14ac:dyDescent="0.25">
      <c r="D10" s="15">
        <v>3</v>
      </c>
      <c r="E10" s="16">
        <v>0.111</v>
      </c>
      <c r="F10" s="16">
        <v>0.111</v>
      </c>
      <c r="G10" s="16">
        <v>1</v>
      </c>
      <c r="H10" s="16">
        <v>0.14199999999999999</v>
      </c>
      <c r="I10" s="16">
        <v>0.33300000000000002</v>
      </c>
      <c r="J10" s="16">
        <v>0.111</v>
      </c>
      <c r="K10" s="16">
        <v>9</v>
      </c>
      <c r="L10" s="16">
        <v>0.111</v>
      </c>
      <c r="M10" s="16">
        <v>0.111</v>
      </c>
      <c r="N10" s="16">
        <v>2</v>
      </c>
      <c r="O10" s="16">
        <v>0.111</v>
      </c>
      <c r="P10" s="16">
        <v>1</v>
      </c>
    </row>
    <row r="11" spans="4:16" ht="15" customHeight="1" x14ac:dyDescent="0.25">
      <c r="D11" s="15" t="s">
        <v>77</v>
      </c>
      <c r="E11" s="16">
        <f>AVERAGE(E8:E10)</f>
        <v>0.48133333333333334</v>
      </c>
      <c r="F11" s="16">
        <f t="shared" ref="F11:P11" si="0">AVERAGE(F8:F10)</f>
        <v>0.41766666666666663</v>
      </c>
      <c r="G11" s="16">
        <f t="shared" si="0"/>
        <v>0.71399999999999997</v>
      </c>
      <c r="H11" s="16">
        <f t="shared" si="0"/>
        <v>0.71399999999999997</v>
      </c>
      <c r="I11" s="16">
        <f t="shared" si="0"/>
        <v>0.26933333333333337</v>
      </c>
      <c r="J11" s="16">
        <f t="shared" si="0"/>
        <v>0.151</v>
      </c>
      <c r="K11" s="16">
        <f t="shared" si="0"/>
        <v>3.6666666666666665</v>
      </c>
      <c r="L11" s="16">
        <f t="shared" si="0"/>
        <v>0.70366666666666677</v>
      </c>
      <c r="M11" s="16">
        <f t="shared" si="0"/>
        <v>0.41766666666666663</v>
      </c>
      <c r="N11" s="16">
        <f t="shared" si="0"/>
        <v>0.78066666666666673</v>
      </c>
      <c r="O11" s="16">
        <f t="shared" si="0"/>
        <v>0.41766666666666663</v>
      </c>
      <c r="P11" s="16">
        <f t="shared" si="0"/>
        <v>1.6666666666666667</v>
      </c>
    </row>
    <row r="13" spans="4:16" x14ac:dyDescent="0.25">
      <c r="J13">
        <f>K11/1</f>
        <v>3.6666666666666665</v>
      </c>
    </row>
    <row r="15" spans="4:16" x14ac:dyDescent="0.25">
      <c r="D15" t="s">
        <v>95</v>
      </c>
    </row>
    <row r="16" spans="4:16" x14ac:dyDescent="0.25">
      <c r="D16" s="91" t="s">
        <v>76</v>
      </c>
      <c r="E16" s="95" t="s">
        <v>78</v>
      </c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</row>
    <row r="17" spans="4:16" x14ac:dyDescent="0.25">
      <c r="D17" s="90"/>
      <c r="E17" s="27">
        <v>1</v>
      </c>
      <c r="F17" s="27">
        <v>2</v>
      </c>
      <c r="G17" s="27">
        <v>3</v>
      </c>
      <c r="H17" s="27">
        <v>4</v>
      </c>
      <c r="I17" s="27">
        <v>5</v>
      </c>
      <c r="J17" s="27">
        <v>6</v>
      </c>
      <c r="K17" s="27">
        <v>7</v>
      </c>
      <c r="L17" s="27">
        <v>8</v>
      </c>
      <c r="M17" s="27">
        <v>9</v>
      </c>
      <c r="N17" s="27">
        <v>10</v>
      </c>
      <c r="O17" s="27">
        <v>11</v>
      </c>
      <c r="P17" s="27">
        <v>12</v>
      </c>
    </row>
    <row r="18" spans="4:16" x14ac:dyDescent="0.25">
      <c r="D18" s="15">
        <v>1</v>
      </c>
      <c r="E18" s="16">
        <v>1</v>
      </c>
      <c r="F18" s="16">
        <v>3</v>
      </c>
      <c r="G18" s="16">
        <v>1</v>
      </c>
      <c r="H18" s="16">
        <v>0.33300000000000002</v>
      </c>
      <c r="I18" s="16">
        <v>1</v>
      </c>
      <c r="J18" s="16">
        <v>0.14199999999999999</v>
      </c>
      <c r="K18" s="16">
        <v>0.2</v>
      </c>
      <c r="L18" s="16">
        <v>0.2</v>
      </c>
      <c r="M18" s="16">
        <v>1</v>
      </c>
      <c r="N18" s="16">
        <v>0.33300000000000002</v>
      </c>
      <c r="O18" s="16">
        <v>1</v>
      </c>
      <c r="P18" s="16">
        <v>1</v>
      </c>
    </row>
    <row r="19" spans="4:16" x14ac:dyDescent="0.25">
      <c r="D19" s="15">
        <v>2</v>
      </c>
      <c r="E19" s="16">
        <v>0.14199999999999999</v>
      </c>
      <c r="F19" s="16">
        <v>1</v>
      </c>
      <c r="G19" s="16">
        <v>1</v>
      </c>
      <c r="H19" s="16">
        <v>1</v>
      </c>
      <c r="I19" s="16">
        <v>0.14199999999999999</v>
      </c>
      <c r="J19" s="16">
        <v>0.14199999999999999</v>
      </c>
      <c r="K19" s="16">
        <v>1</v>
      </c>
      <c r="L19" s="16">
        <v>1</v>
      </c>
      <c r="M19" s="16">
        <v>1</v>
      </c>
      <c r="N19" s="16">
        <v>0.14199999999999999</v>
      </c>
      <c r="O19" s="17">
        <v>1</v>
      </c>
      <c r="P19" s="17">
        <v>7</v>
      </c>
    </row>
    <row r="20" spans="4:16" x14ac:dyDescent="0.25">
      <c r="D20" s="15">
        <v>3</v>
      </c>
      <c r="E20" s="16">
        <v>0.111</v>
      </c>
      <c r="F20" s="16">
        <v>1</v>
      </c>
      <c r="G20" s="16">
        <v>0.5</v>
      </c>
      <c r="H20" s="16">
        <v>0.111</v>
      </c>
      <c r="I20" s="16">
        <v>9</v>
      </c>
      <c r="J20" s="16">
        <v>0.111</v>
      </c>
      <c r="K20" s="16">
        <v>0.111</v>
      </c>
      <c r="L20" s="16">
        <v>9</v>
      </c>
      <c r="M20" s="16">
        <v>0.111</v>
      </c>
      <c r="N20" s="16">
        <v>0.111</v>
      </c>
      <c r="O20" s="17">
        <v>1</v>
      </c>
      <c r="P20" s="17">
        <v>1</v>
      </c>
    </row>
    <row r="21" spans="4:16" x14ac:dyDescent="0.25">
      <c r="D21" s="15" t="s">
        <v>77</v>
      </c>
      <c r="E21" s="16">
        <f>AVERAGE(E18:E20)</f>
        <v>0.41766666666666663</v>
      </c>
      <c r="F21" s="16">
        <f t="shared" ref="F21:P21" si="1">AVERAGE(F18:F20)</f>
        <v>1.6666666666666667</v>
      </c>
      <c r="G21" s="16">
        <f t="shared" si="1"/>
        <v>0.83333333333333337</v>
      </c>
      <c r="H21" s="16">
        <f t="shared" si="1"/>
        <v>0.48133333333333334</v>
      </c>
      <c r="I21" s="16">
        <f t="shared" si="1"/>
        <v>3.3806666666666665</v>
      </c>
      <c r="J21" s="16">
        <f t="shared" si="1"/>
        <v>0.13166666666666665</v>
      </c>
      <c r="K21" s="16">
        <f t="shared" si="1"/>
        <v>0.437</v>
      </c>
      <c r="L21" s="16">
        <f t="shared" si="1"/>
        <v>3.4</v>
      </c>
      <c r="M21" s="16">
        <f t="shared" si="1"/>
        <v>0.70366666666666677</v>
      </c>
      <c r="N21" s="16">
        <f t="shared" si="1"/>
        <v>0.19533333333333333</v>
      </c>
      <c r="O21" s="16">
        <f t="shared" si="1"/>
        <v>1</v>
      </c>
      <c r="P21" s="16">
        <f t="shared" si="1"/>
        <v>3</v>
      </c>
    </row>
    <row r="25" spans="4:16" x14ac:dyDescent="0.25">
      <c r="D25" t="s">
        <v>96</v>
      </c>
    </row>
    <row r="26" spans="4:16" x14ac:dyDescent="0.25">
      <c r="D26" s="91" t="s">
        <v>76</v>
      </c>
      <c r="E26" s="88" t="s">
        <v>78</v>
      </c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4"/>
    </row>
    <row r="27" spans="4:16" x14ac:dyDescent="0.25">
      <c r="D27" s="90"/>
      <c r="E27" s="27">
        <v>1</v>
      </c>
      <c r="F27" s="27">
        <v>2</v>
      </c>
      <c r="G27" s="27">
        <v>3</v>
      </c>
      <c r="H27" s="27">
        <v>4</v>
      </c>
      <c r="I27" s="27">
        <v>5</v>
      </c>
      <c r="J27" s="27">
        <v>6</v>
      </c>
      <c r="K27" s="27">
        <v>7</v>
      </c>
      <c r="L27" s="27">
        <v>8</v>
      </c>
      <c r="M27" s="27">
        <v>9</v>
      </c>
      <c r="N27" s="27">
        <v>10</v>
      </c>
      <c r="O27" s="27">
        <v>11</v>
      </c>
      <c r="P27" s="27">
        <v>12</v>
      </c>
    </row>
    <row r="28" spans="4:16" x14ac:dyDescent="0.25">
      <c r="D28" s="15">
        <v>1</v>
      </c>
      <c r="E28" s="16">
        <v>0.14199999999999999</v>
      </c>
      <c r="F28" s="16">
        <v>0.14199999999999999</v>
      </c>
      <c r="G28" s="16">
        <v>0.33300000000000002</v>
      </c>
      <c r="H28" s="16">
        <v>1</v>
      </c>
      <c r="I28" s="16">
        <v>3</v>
      </c>
      <c r="J28" s="16">
        <v>0.33300000000000002</v>
      </c>
      <c r="K28" s="16">
        <v>1</v>
      </c>
      <c r="L28" s="16">
        <v>1</v>
      </c>
      <c r="M28" s="16">
        <v>2</v>
      </c>
      <c r="N28" s="16">
        <v>0.14199999999999999</v>
      </c>
      <c r="O28" s="16">
        <v>1</v>
      </c>
      <c r="P28" s="16">
        <v>1</v>
      </c>
    </row>
    <row r="29" spans="4:16" x14ac:dyDescent="0.25">
      <c r="D29" s="15">
        <v>2</v>
      </c>
      <c r="E29" s="16">
        <v>7</v>
      </c>
      <c r="F29" s="16">
        <v>0.14199999999999999</v>
      </c>
      <c r="G29" s="16">
        <v>1</v>
      </c>
      <c r="H29" s="16">
        <v>1</v>
      </c>
      <c r="I29" s="16">
        <v>1</v>
      </c>
      <c r="J29" s="16">
        <v>7</v>
      </c>
      <c r="K29" s="16">
        <v>0.14199999999999999</v>
      </c>
      <c r="L29" s="16">
        <v>1</v>
      </c>
      <c r="M29" s="16">
        <v>1</v>
      </c>
      <c r="N29" s="16">
        <v>1</v>
      </c>
      <c r="O29" s="16">
        <v>0.14199999999999999</v>
      </c>
      <c r="P29" s="16">
        <v>7</v>
      </c>
    </row>
    <row r="30" spans="4:16" x14ac:dyDescent="0.25">
      <c r="D30" s="15">
        <v>3</v>
      </c>
      <c r="E30" s="16">
        <v>1</v>
      </c>
      <c r="F30" s="16">
        <v>0.111</v>
      </c>
      <c r="G30" s="16">
        <v>1</v>
      </c>
      <c r="H30" s="16">
        <v>0.111</v>
      </c>
      <c r="I30" s="16">
        <v>0.111</v>
      </c>
      <c r="J30" s="16">
        <v>1</v>
      </c>
      <c r="K30" s="16">
        <v>0.14199999999999999</v>
      </c>
      <c r="L30" s="16">
        <v>0.111</v>
      </c>
      <c r="M30" s="16">
        <v>1</v>
      </c>
      <c r="N30" s="16">
        <v>0.111</v>
      </c>
      <c r="O30" s="16">
        <v>0.111</v>
      </c>
      <c r="P30" s="16">
        <v>1</v>
      </c>
    </row>
    <row r="31" spans="4:16" x14ac:dyDescent="0.25">
      <c r="D31" s="15" t="s">
        <v>77</v>
      </c>
      <c r="E31" s="16">
        <f>AVERAGE(E28:E30)</f>
        <v>2.714</v>
      </c>
      <c r="F31" s="16">
        <f t="shared" ref="F31:P31" si="2">AVERAGE(F28:F30)</f>
        <v>0.13166666666666665</v>
      </c>
      <c r="G31" s="16">
        <f t="shared" si="2"/>
        <v>0.77766666666666673</v>
      </c>
      <c r="H31" s="16">
        <f t="shared" si="2"/>
        <v>0.70366666666666677</v>
      </c>
      <c r="I31" s="16">
        <f t="shared" si="2"/>
        <v>1.3703333333333332</v>
      </c>
      <c r="J31" s="16">
        <f t="shared" si="2"/>
        <v>2.7776666666666667</v>
      </c>
      <c r="K31" s="16">
        <f t="shared" si="2"/>
        <v>0.42799999999999994</v>
      </c>
      <c r="L31" s="16">
        <f t="shared" si="2"/>
        <v>0.70366666666666677</v>
      </c>
      <c r="M31" s="16">
        <f t="shared" si="2"/>
        <v>1.3333333333333333</v>
      </c>
      <c r="N31" s="16">
        <f t="shared" si="2"/>
        <v>0.41766666666666663</v>
      </c>
      <c r="O31" s="16">
        <f t="shared" si="2"/>
        <v>0.41766666666666663</v>
      </c>
      <c r="P31" s="16">
        <f t="shared" si="2"/>
        <v>3</v>
      </c>
    </row>
    <row r="35" spans="4:16" x14ac:dyDescent="0.25">
      <c r="D35" t="s">
        <v>97</v>
      </c>
    </row>
    <row r="36" spans="4:16" x14ac:dyDescent="0.25">
      <c r="D36" s="89" t="s">
        <v>76</v>
      </c>
      <c r="E36" s="95" t="s">
        <v>78</v>
      </c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</row>
    <row r="37" spans="4:16" x14ac:dyDescent="0.25">
      <c r="D37" s="90"/>
      <c r="E37" s="15">
        <v>1</v>
      </c>
      <c r="F37" s="15">
        <v>2</v>
      </c>
      <c r="G37" s="15">
        <v>3</v>
      </c>
      <c r="H37" s="15">
        <v>4</v>
      </c>
      <c r="I37" s="15">
        <v>5</v>
      </c>
      <c r="J37" s="15">
        <v>6</v>
      </c>
      <c r="K37" s="15">
        <v>7</v>
      </c>
      <c r="L37" s="15">
        <v>8</v>
      </c>
      <c r="M37" s="15">
        <v>9</v>
      </c>
      <c r="N37" s="15">
        <v>10</v>
      </c>
      <c r="O37" s="15">
        <v>11</v>
      </c>
      <c r="P37" s="15">
        <v>12</v>
      </c>
    </row>
    <row r="38" spans="4:16" x14ac:dyDescent="0.25">
      <c r="D38" s="15">
        <v>1</v>
      </c>
      <c r="E38" s="16">
        <v>0.2</v>
      </c>
      <c r="F38" s="16">
        <v>1</v>
      </c>
      <c r="G38" s="16">
        <v>0.2</v>
      </c>
      <c r="H38" s="16">
        <v>1</v>
      </c>
      <c r="I38" s="16">
        <v>1</v>
      </c>
      <c r="J38" s="16">
        <v>1</v>
      </c>
      <c r="K38" s="16">
        <v>0.33300000000000002</v>
      </c>
      <c r="L38" s="16">
        <v>0.2</v>
      </c>
      <c r="M38" s="16">
        <v>0.33300000000000002</v>
      </c>
      <c r="N38" s="16">
        <v>0.2</v>
      </c>
      <c r="O38" s="16">
        <v>1</v>
      </c>
      <c r="P38" s="16">
        <v>0.14199999999999999</v>
      </c>
    </row>
    <row r="39" spans="4:16" x14ac:dyDescent="0.25">
      <c r="D39" s="15">
        <v>2</v>
      </c>
      <c r="E39" s="16">
        <v>0.14199999999999999</v>
      </c>
      <c r="F39" s="16">
        <v>1</v>
      </c>
      <c r="G39" s="16">
        <v>1</v>
      </c>
      <c r="H39" s="16">
        <v>1</v>
      </c>
      <c r="I39" s="16">
        <v>0.14199999999999999</v>
      </c>
      <c r="J39" s="16">
        <v>0.14199999999999999</v>
      </c>
      <c r="K39" s="16">
        <v>0.14199999999999999</v>
      </c>
      <c r="L39" s="16">
        <v>0.14199999999999999</v>
      </c>
      <c r="M39" s="16">
        <v>1</v>
      </c>
      <c r="N39" s="16">
        <v>1</v>
      </c>
      <c r="O39" s="16">
        <v>1</v>
      </c>
      <c r="P39" s="16">
        <v>1</v>
      </c>
    </row>
    <row r="40" spans="4:16" x14ac:dyDescent="0.25">
      <c r="D40" s="15">
        <v>3</v>
      </c>
      <c r="E40" s="16">
        <v>1</v>
      </c>
      <c r="F40" s="16">
        <v>0.111</v>
      </c>
      <c r="G40" s="16">
        <v>1</v>
      </c>
      <c r="H40" s="16">
        <v>0.111</v>
      </c>
      <c r="I40" s="16">
        <v>1</v>
      </c>
      <c r="J40" s="16">
        <v>9</v>
      </c>
      <c r="K40" s="16">
        <v>1</v>
      </c>
      <c r="L40" s="16">
        <v>0.125</v>
      </c>
      <c r="M40" s="16">
        <v>1</v>
      </c>
      <c r="N40" s="16">
        <v>0.111</v>
      </c>
      <c r="O40" s="16">
        <v>0.5</v>
      </c>
      <c r="P40" s="16">
        <v>0.111</v>
      </c>
    </row>
    <row r="41" spans="4:16" x14ac:dyDescent="0.25">
      <c r="D41" s="15" t="s">
        <v>77</v>
      </c>
      <c r="E41" s="16">
        <f t="shared" ref="E41:P41" si="3">AVERAGE(E38:E40)</f>
        <v>0.44733333333333336</v>
      </c>
      <c r="F41" s="16">
        <f t="shared" si="3"/>
        <v>0.70366666666666677</v>
      </c>
      <c r="G41" s="16">
        <f t="shared" si="3"/>
        <v>0.73333333333333339</v>
      </c>
      <c r="H41" s="16">
        <f t="shared" si="3"/>
        <v>0.70366666666666677</v>
      </c>
      <c r="I41" s="16">
        <f t="shared" si="3"/>
        <v>0.71399999999999997</v>
      </c>
      <c r="J41" s="16">
        <f t="shared" si="3"/>
        <v>3.3806666666666665</v>
      </c>
      <c r="K41" s="16">
        <f t="shared" si="3"/>
        <v>0.4916666666666667</v>
      </c>
      <c r="L41" s="16">
        <f t="shared" si="3"/>
        <v>0.15566666666666665</v>
      </c>
      <c r="M41" s="16">
        <f t="shared" si="3"/>
        <v>0.77766666666666673</v>
      </c>
      <c r="N41" s="16">
        <f t="shared" si="3"/>
        <v>0.437</v>
      </c>
      <c r="O41" s="16">
        <f t="shared" si="3"/>
        <v>0.83333333333333337</v>
      </c>
      <c r="P41" s="16">
        <f t="shared" si="3"/>
        <v>0.41766666666666663</v>
      </c>
    </row>
    <row r="45" spans="4:16" x14ac:dyDescent="0.25">
      <c r="D45" t="s">
        <v>98</v>
      </c>
    </row>
    <row r="46" spans="4:16" x14ac:dyDescent="0.25">
      <c r="D46" s="91" t="s">
        <v>76</v>
      </c>
      <c r="E46" s="88" t="s">
        <v>78</v>
      </c>
      <c r="F46" s="93"/>
      <c r="G46" s="93"/>
      <c r="H46" s="93"/>
      <c r="I46" s="93"/>
      <c r="J46" s="93"/>
      <c r="K46" s="94"/>
    </row>
    <row r="47" spans="4:16" x14ac:dyDescent="0.25">
      <c r="D47" s="92"/>
      <c r="E47" s="15">
        <v>1</v>
      </c>
      <c r="F47" s="15">
        <v>2</v>
      </c>
      <c r="G47" s="15">
        <v>3</v>
      </c>
      <c r="H47" s="15">
        <v>4</v>
      </c>
      <c r="I47" s="15">
        <v>5</v>
      </c>
      <c r="J47" s="15">
        <v>6</v>
      </c>
      <c r="K47" s="15">
        <v>7</v>
      </c>
    </row>
    <row r="48" spans="4:16" x14ac:dyDescent="0.25">
      <c r="D48" s="14">
        <v>1</v>
      </c>
      <c r="E48" s="16">
        <v>3</v>
      </c>
      <c r="F48" s="16">
        <v>0.33300000000000002</v>
      </c>
      <c r="G48" s="16">
        <v>0.33300000000000002</v>
      </c>
      <c r="H48" s="16">
        <v>1</v>
      </c>
      <c r="I48" s="16">
        <v>1</v>
      </c>
      <c r="J48" s="16">
        <v>1</v>
      </c>
      <c r="K48" s="16">
        <v>1</v>
      </c>
    </row>
    <row r="49" spans="4:16" x14ac:dyDescent="0.25">
      <c r="D49" s="14">
        <v>2</v>
      </c>
      <c r="E49" s="16">
        <v>1</v>
      </c>
      <c r="F49" s="16">
        <v>0.14199999999999999</v>
      </c>
      <c r="G49" s="16">
        <v>7</v>
      </c>
      <c r="H49" s="16">
        <v>1</v>
      </c>
      <c r="I49" s="16">
        <v>1</v>
      </c>
      <c r="J49" s="16">
        <v>0.14199999999999999</v>
      </c>
      <c r="K49" s="16">
        <v>0.14199999999999999</v>
      </c>
    </row>
    <row r="50" spans="4:16" x14ac:dyDescent="0.25">
      <c r="D50" s="14">
        <v>3</v>
      </c>
      <c r="E50" s="16">
        <v>0.5</v>
      </c>
      <c r="F50" s="16">
        <v>1</v>
      </c>
      <c r="G50" s="16">
        <v>0.25</v>
      </c>
      <c r="H50" s="16">
        <v>1</v>
      </c>
      <c r="I50" s="16">
        <v>0.111</v>
      </c>
      <c r="J50" s="16">
        <v>0.111</v>
      </c>
      <c r="K50" s="16">
        <v>1</v>
      </c>
    </row>
    <row r="51" spans="4:16" x14ac:dyDescent="0.25">
      <c r="D51" s="14" t="s">
        <v>77</v>
      </c>
      <c r="E51" s="16">
        <f>AVERAGE(E$47:$X48)</f>
        <v>2.5475714285714282</v>
      </c>
      <c r="F51" s="16">
        <f t="shared" ref="F51:K51" si="4">AVERAGE(F48:F50)</f>
        <v>0.4916666666666667</v>
      </c>
      <c r="G51" s="16">
        <f t="shared" si="4"/>
        <v>2.5276666666666667</v>
      </c>
      <c r="H51" s="16">
        <f t="shared" si="4"/>
        <v>1</v>
      </c>
      <c r="I51" s="16">
        <f t="shared" si="4"/>
        <v>0.70366666666666677</v>
      </c>
      <c r="J51" s="16">
        <f t="shared" si="4"/>
        <v>0.41766666666666663</v>
      </c>
      <c r="K51" s="16">
        <f t="shared" si="4"/>
        <v>0.71399999999999997</v>
      </c>
    </row>
    <row r="55" spans="4:16" x14ac:dyDescent="0.25">
      <c r="D55" t="s">
        <v>79</v>
      </c>
    </row>
    <row r="56" spans="4:16" x14ac:dyDescent="0.25">
      <c r="D56" s="88" t="s">
        <v>80</v>
      </c>
      <c r="E56" s="88" t="s">
        <v>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4"/>
    </row>
    <row r="57" spans="4:16" x14ac:dyDescent="0.25">
      <c r="D57" s="88"/>
      <c r="E57" s="15">
        <v>1</v>
      </c>
      <c r="F57" s="15">
        <v>2</v>
      </c>
      <c r="G57" s="15">
        <v>3</v>
      </c>
      <c r="H57" s="15">
        <v>4</v>
      </c>
      <c r="I57" s="15">
        <v>5</v>
      </c>
      <c r="J57" s="15">
        <v>6</v>
      </c>
      <c r="K57" s="15">
        <v>7</v>
      </c>
      <c r="L57" s="15">
        <v>8</v>
      </c>
      <c r="M57" s="15">
        <v>9</v>
      </c>
      <c r="N57" s="15">
        <v>10</v>
      </c>
      <c r="O57" s="15">
        <v>11</v>
      </c>
      <c r="P57" s="15">
        <v>12</v>
      </c>
    </row>
    <row r="58" spans="4:16" x14ac:dyDescent="0.25">
      <c r="D58" s="14" t="s">
        <v>31</v>
      </c>
      <c r="E58" s="20">
        <v>0.48099999999999998</v>
      </c>
      <c r="F58" s="20">
        <v>0.41799999999999998</v>
      </c>
      <c r="G58" s="20">
        <v>0.71399999999999997</v>
      </c>
      <c r="H58" s="20">
        <v>0.71399999999999997</v>
      </c>
      <c r="I58" s="20">
        <v>0.26900000000000002</v>
      </c>
      <c r="J58" s="20">
        <v>0.151</v>
      </c>
      <c r="K58" s="20">
        <v>3.6669999999999998</v>
      </c>
      <c r="L58" s="20">
        <v>0.70399999999999996</v>
      </c>
      <c r="M58" s="20">
        <v>0.41799999999999998</v>
      </c>
      <c r="N58" s="20">
        <v>0.78100000000000003</v>
      </c>
      <c r="O58" s="20">
        <v>0.41799999999999998</v>
      </c>
      <c r="P58" s="20">
        <v>1.667</v>
      </c>
    </row>
    <row r="59" spans="4:16" x14ac:dyDescent="0.25">
      <c r="D59" s="14" t="s">
        <v>33</v>
      </c>
      <c r="E59" s="21">
        <v>0.41799999999999998</v>
      </c>
      <c r="F59" s="21">
        <v>1.667</v>
      </c>
      <c r="G59" s="21">
        <v>0.83299999999999996</v>
      </c>
      <c r="H59" s="21">
        <v>0.48099999999999998</v>
      </c>
      <c r="I59" s="21">
        <v>3.3809999999999998</v>
      </c>
      <c r="J59" s="21">
        <v>0.13200000000000001</v>
      </c>
      <c r="K59" s="21">
        <v>0.437</v>
      </c>
      <c r="L59" s="21">
        <v>3.4</v>
      </c>
      <c r="M59" s="21">
        <v>0.70399999999999996</v>
      </c>
      <c r="N59" s="21">
        <v>0.19500000000000001</v>
      </c>
      <c r="O59" s="21">
        <v>1</v>
      </c>
      <c r="P59" s="21">
        <v>3</v>
      </c>
    </row>
    <row r="60" spans="4:16" x14ac:dyDescent="0.25">
      <c r="D60" s="14" t="s">
        <v>36</v>
      </c>
      <c r="E60" s="21">
        <v>2.714</v>
      </c>
      <c r="F60" s="21">
        <v>0.13200000000000001</v>
      </c>
      <c r="G60" s="21">
        <v>0.77800000000000002</v>
      </c>
      <c r="H60" s="21">
        <v>0.70399999999999996</v>
      </c>
      <c r="I60" s="21">
        <v>1.37</v>
      </c>
      <c r="J60" s="21">
        <v>2.778</v>
      </c>
      <c r="K60" s="21">
        <v>0.42799999999999999</v>
      </c>
      <c r="L60" s="21">
        <v>0.70399999999999996</v>
      </c>
      <c r="M60" s="21">
        <v>1.333</v>
      </c>
      <c r="N60" s="21">
        <v>0.41799999999999998</v>
      </c>
      <c r="O60" s="21">
        <v>0.41799999999999998</v>
      </c>
      <c r="P60" s="21">
        <v>3</v>
      </c>
    </row>
    <row r="61" spans="4:16" x14ac:dyDescent="0.25">
      <c r="D61" s="14" t="s">
        <v>38</v>
      </c>
      <c r="E61" s="20">
        <v>0.44700000000000001</v>
      </c>
      <c r="F61" s="20">
        <v>0.70399999999999996</v>
      </c>
      <c r="G61" s="20">
        <v>0.73299999999999998</v>
      </c>
      <c r="H61" s="20">
        <v>0.70399999999999996</v>
      </c>
      <c r="I61" s="20">
        <v>0.71399999999999997</v>
      </c>
      <c r="J61" s="20">
        <v>3.3809999999999998</v>
      </c>
      <c r="K61" s="20">
        <v>0.49199999999999999</v>
      </c>
      <c r="L61" s="20">
        <v>0.156</v>
      </c>
      <c r="M61" s="20">
        <v>0.77800000000000002</v>
      </c>
      <c r="N61" s="20">
        <v>0.437</v>
      </c>
      <c r="O61" s="20">
        <v>0.83299999999999996</v>
      </c>
      <c r="P61" s="20">
        <v>0.41799999999999998</v>
      </c>
    </row>
    <row r="62" spans="4:16" x14ac:dyDescent="0.25">
      <c r="D62" s="30" t="s">
        <v>81</v>
      </c>
      <c r="E62" s="21">
        <v>1.5</v>
      </c>
      <c r="F62" s="21">
        <v>0.49199999999999999</v>
      </c>
      <c r="G62" s="21">
        <v>2.528</v>
      </c>
      <c r="H62" s="21">
        <v>1</v>
      </c>
      <c r="I62" s="21">
        <v>0.70399999999999996</v>
      </c>
      <c r="J62" s="21">
        <v>0.41799999999999998</v>
      </c>
      <c r="K62" s="21">
        <v>0.71399999999999997</v>
      </c>
      <c r="L62" s="19"/>
      <c r="M62" s="19"/>
      <c r="N62" s="19"/>
      <c r="O62" s="19"/>
      <c r="P62" s="19"/>
    </row>
    <row r="86" spans="4:8" ht="31.5" x14ac:dyDescent="0.25">
      <c r="D86" s="34"/>
      <c r="E86" s="35" t="s">
        <v>100</v>
      </c>
      <c r="F86" s="35" t="s">
        <v>112</v>
      </c>
      <c r="G86" s="35" t="s">
        <v>113</v>
      </c>
      <c r="H86" s="35" t="s">
        <v>114</v>
      </c>
    </row>
    <row r="87" spans="4:8" ht="15.75" x14ac:dyDescent="0.25">
      <c r="D87" s="35" t="s">
        <v>100</v>
      </c>
      <c r="E87" s="36">
        <v>1</v>
      </c>
      <c r="F87" s="36"/>
      <c r="G87" s="36"/>
      <c r="H87" s="36"/>
    </row>
    <row r="88" spans="4:8" ht="15.75" x14ac:dyDescent="0.25">
      <c r="D88" s="35" t="s">
        <v>112</v>
      </c>
      <c r="E88" s="36"/>
      <c r="F88" s="36">
        <v>1</v>
      </c>
      <c r="G88" s="36"/>
      <c r="H88" s="36"/>
    </row>
    <row r="89" spans="4:8" ht="15.75" x14ac:dyDescent="0.25">
      <c r="D89" s="35" t="s">
        <v>113</v>
      </c>
      <c r="E89" s="36"/>
      <c r="F89" s="36"/>
      <c r="G89" s="36">
        <v>1</v>
      </c>
      <c r="H89" s="36"/>
    </row>
    <row r="90" spans="4:8" ht="15.75" x14ac:dyDescent="0.25">
      <c r="D90" s="35" t="s">
        <v>114</v>
      </c>
      <c r="E90" s="36"/>
      <c r="F90" s="36"/>
      <c r="G90" s="36"/>
      <c r="H90" s="36">
        <v>1</v>
      </c>
    </row>
    <row r="91" spans="4:8" ht="15.75" x14ac:dyDescent="0.25">
      <c r="D91" s="35" t="s">
        <v>120</v>
      </c>
      <c r="E91" s="36"/>
      <c r="F91" s="36"/>
      <c r="G91" s="36"/>
      <c r="H91" s="36"/>
    </row>
    <row r="95" spans="4:8" ht="15.75" x14ac:dyDescent="0.25">
      <c r="D95" s="34"/>
      <c r="E95" s="35" t="s">
        <v>103</v>
      </c>
      <c r="F95" s="35" t="s">
        <v>115</v>
      </c>
      <c r="G95" s="35" t="s">
        <v>34</v>
      </c>
      <c r="H95" s="35" t="s">
        <v>116</v>
      </c>
    </row>
    <row r="96" spans="4:8" ht="15.75" x14ac:dyDescent="0.25">
      <c r="D96" s="35" t="s">
        <v>103</v>
      </c>
      <c r="E96" s="34"/>
      <c r="F96" s="34"/>
      <c r="G96" s="34"/>
      <c r="H96" s="34"/>
    </row>
    <row r="97" spans="4:8" ht="15.75" x14ac:dyDescent="0.25">
      <c r="D97" s="35" t="s">
        <v>115</v>
      </c>
      <c r="E97" s="34"/>
      <c r="F97" s="34"/>
      <c r="G97" s="34"/>
      <c r="H97" s="34"/>
    </row>
    <row r="98" spans="4:8" ht="15.75" x14ac:dyDescent="0.25">
      <c r="D98" s="35" t="s">
        <v>34</v>
      </c>
      <c r="E98" s="34"/>
      <c r="F98" s="34"/>
      <c r="G98" s="34"/>
      <c r="H98" s="34"/>
    </row>
    <row r="99" spans="4:8" ht="15.75" x14ac:dyDescent="0.25">
      <c r="D99" s="35" t="s">
        <v>116</v>
      </c>
      <c r="E99" s="34"/>
      <c r="F99" s="34"/>
      <c r="G99" s="34"/>
      <c r="H99" s="34"/>
    </row>
    <row r="104" spans="4:8" ht="31.5" x14ac:dyDescent="0.25">
      <c r="D104" s="34"/>
      <c r="E104" s="35" t="s">
        <v>117</v>
      </c>
      <c r="F104" s="35" t="s">
        <v>37</v>
      </c>
      <c r="G104" s="35" t="s">
        <v>108</v>
      </c>
      <c r="H104" s="35" t="s">
        <v>107</v>
      </c>
    </row>
    <row r="105" spans="4:8" ht="15.75" x14ac:dyDescent="0.25">
      <c r="D105" s="35" t="s">
        <v>117</v>
      </c>
      <c r="E105" s="34"/>
      <c r="F105" s="34"/>
      <c r="G105" s="34"/>
      <c r="H105" s="34"/>
    </row>
    <row r="106" spans="4:8" ht="15.75" x14ac:dyDescent="0.25">
      <c r="D106" s="35" t="s">
        <v>37</v>
      </c>
      <c r="E106" s="34"/>
      <c r="F106" s="34"/>
      <c r="G106" s="34"/>
      <c r="H106" s="34"/>
    </row>
    <row r="107" spans="4:8" ht="15.75" x14ac:dyDescent="0.25">
      <c r="D107" s="35" t="s">
        <v>108</v>
      </c>
      <c r="E107" s="34"/>
      <c r="F107" s="34"/>
      <c r="G107" s="34"/>
      <c r="H107" s="34"/>
    </row>
    <row r="108" spans="4:8" ht="15.75" x14ac:dyDescent="0.25">
      <c r="D108" s="35" t="s">
        <v>107</v>
      </c>
      <c r="E108" s="34"/>
      <c r="F108" s="34"/>
      <c r="G108" s="34"/>
      <c r="H108" s="34"/>
    </row>
    <row r="113" spans="4:8" ht="31.5" x14ac:dyDescent="0.25">
      <c r="D113" s="34"/>
      <c r="E113" s="35" t="s">
        <v>55</v>
      </c>
      <c r="F113" s="35" t="s">
        <v>118</v>
      </c>
      <c r="G113" s="35" t="s">
        <v>110</v>
      </c>
      <c r="H113" s="35" t="s">
        <v>119</v>
      </c>
    </row>
    <row r="114" spans="4:8" ht="15.75" x14ac:dyDescent="0.25">
      <c r="D114" s="35" t="s">
        <v>55</v>
      </c>
      <c r="E114" s="34"/>
      <c r="F114" s="34"/>
      <c r="G114" s="34"/>
      <c r="H114" s="34"/>
    </row>
    <row r="115" spans="4:8" ht="15.75" x14ac:dyDescent="0.25">
      <c r="D115" s="35" t="s">
        <v>118</v>
      </c>
      <c r="E115" s="34"/>
      <c r="F115" s="34"/>
      <c r="G115" s="34"/>
      <c r="H115" s="34"/>
    </row>
    <row r="116" spans="4:8" ht="15.75" x14ac:dyDescent="0.25">
      <c r="D116" s="35" t="s">
        <v>110</v>
      </c>
      <c r="E116" s="34"/>
      <c r="F116" s="34"/>
      <c r="G116" s="34"/>
      <c r="H116" s="34"/>
    </row>
    <row r="117" spans="4:8" ht="15.75" x14ac:dyDescent="0.25">
      <c r="D117" s="35" t="s">
        <v>119</v>
      </c>
      <c r="E117" s="34"/>
      <c r="F117" s="34"/>
      <c r="G117" s="34"/>
      <c r="H117" s="34"/>
    </row>
  </sheetData>
  <mergeCells count="12">
    <mergeCell ref="D6:D7"/>
    <mergeCell ref="E6:P6"/>
    <mergeCell ref="D16:D17"/>
    <mergeCell ref="D56:D57"/>
    <mergeCell ref="E56:P56"/>
    <mergeCell ref="E16:P16"/>
    <mergeCell ref="D26:D27"/>
    <mergeCell ref="E26:P26"/>
    <mergeCell ref="D36:D37"/>
    <mergeCell ref="E36:P36"/>
    <mergeCell ref="D46:D47"/>
    <mergeCell ref="E46:K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42281-19D0-4CB7-A1D1-D34E7974B3D9}">
  <dimension ref="C7:N100"/>
  <sheetViews>
    <sheetView topLeftCell="A106" zoomScale="85" zoomScaleNormal="85" workbookViewId="0">
      <selection activeCell="E34" sqref="E34:I39"/>
    </sheetView>
  </sheetViews>
  <sheetFormatPr defaultRowHeight="15" x14ac:dyDescent="0.25"/>
  <cols>
    <col min="5" max="5" width="21" customWidth="1"/>
    <col min="6" max="6" width="15" style="42" customWidth="1"/>
    <col min="7" max="7" width="14" style="42" customWidth="1"/>
    <col min="8" max="8" width="14.5703125" style="42" customWidth="1"/>
    <col min="9" max="9" width="14.28515625" style="42" customWidth="1"/>
    <col min="10" max="10" width="6.5703125" style="44" customWidth="1"/>
    <col min="11" max="11" width="9.5703125" style="44" customWidth="1"/>
    <col min="12" max="12" width="6.85546875" style="44" customWidth="1"/>
  </cols>
  <sheetData>
    <row r="7" spans="3:9" ht="43.5" customHeight="1" x14ac:dyDescent="0.25">
      <c r="C7" s="102" t="s">
        <v>132</v>
      </c>
      <c r="D7" s="103"/>
      <c r="E7" s="34"/>
      <c r="F7" s="39" t="s">
        <v>100</v>
      </c>
      <c r="G7" s="39" t="s">
        <v>112</v>
      </c>
      <c r="H7" s="39" t="s">
        <v>113</v>
      </c>
      <c r="I7" s="39" t="s">
        <v>114</v>
      </c>
    </row>
    <row r="8" spans="3:9" ht="14.25" customHeight="1" x14ac:dyDescent="0.25">
      <c r="C8" s="104"/>
      <c r="D8" s="103"/>
      <c r="E8" s="35" t="s">
        <v>100</v>
      </c>
      <c r="F8" s="41">
        <v>1</v>
      </c>
      <c r="G8" s="41">
        <f>1/'kuis ahp'!X8</f>
        <v>2.0775623268698062</v>
      </c>
      <c r="H8" s="41">
        <f>1/'kuis ahp'!Y8</f>
        <v>2.394253790901836</v>
      </c>
      <c r="I8" s="41">
        <f>1/'kuis ahp'!Z8</f>
        <v>1.400560224089636</v>
      </c>
    </row>
    <row r="9" spans="3:9" ht="14.25" customHeight="1" x14ac:dyDescent="0.25">
      <c r="C9" s="104"/>
      <c r="D9" s="103"/>
      <c r="E9" s="35" t="s">
        <v>112</v>
      </c>
      <c r="F9" s="41">
        <f>'kuis ahp'!AC8/1</f>
        <v>0.151</v>
      </c>
      <c r="G9" s="41">
        <v>1</v>
      </c>
      <c r="H9" s="41">
        <f>1/'kuis ahp'!AB8</f>
        <v>3.7128712871287122</v>
      </c>
      <c r="I9" s="41">
        <f>1/'kuis ahp'!AA8</f>
        <v>1.400560224089636</v>
      </c>
    </row>
    <row r="10" spans="3:9" ht="14.25" customHeight="1" x14ac:dyDescent="0.25">
      <c r="C10" s="104"/>
      <c r="D10" s="103"/>
      <c r="E10" s="35" t="s">
        <v>113</v>
      </c>
      <c r="F10" s="41">
        <f>'kuis ahp'!AE8/1</f>
        <v>0.70366666666666677</v>
      </c>
      <c r="G10" s="41">
        <f>'kuis ahp'!AD8/1</f>
        <v>3.6666666666666665</v>
      </c>
      <c r="H10" s="41">
        <v>1</v>
      </c>
      <c r="I10" s="41">
        <f>1/'kuis ahp'!AF8</f>
        <v>2.394253790901836</v>
      </c>
    </row>
    <row r="11" spans="3:9" ht="14.25" customHeight="1" x14ac:dyDescent="0.25">
      <c r="C11" s="104"/>
      <c r="D11" s="103"/>
      <c r="E11" s="35" t="s">
        <v>114</v>
      </c>
      <c r="F11" s="41">
        <f>'kuis ahp'!AG8/1</f>
        <v>0.78066666666666673</v>
      </c>
      <c r="G11" s="41">
        <f>'kuis ahp'!AI8/1</f>
        <v>1.6666666666666667</v>
      </c>
      <c r="H11" s="41">
        <f>'kuis ahp'!AH8/1</f>
        <v>0.41766666666666663</v>
      </c>
      <c r="I11" s="41">
        <v>1</v>
      </c>
    </row>
    <row r="12" spans="3:9" ht="14.25" customHeight="1" x14ac:dyDescent="0.25">
      <c r="C12" s="104"/>
      <c r="D12" s="103"/>
      <c r="E12" s="35" t="s">
        <v>120</v>
      </c>
      <c r="F12" s="41">
        <f>SUM(F8:F11)</f>
        <v>2.6353333333333335</v>
      </c>
      <c r="G12" s="41">
        <f t="shared" ref="G12:I12" si="0">SUM(G8:G11)</f>
        <v>8.4108956602031384</v>
      </c>
      <c r="H12" s="41">
        <f t="shared" si="0"/>
        <v>7.5247917446972146</v>
      </c>
      <c r="I12" s="41">
        <f t="shared" si="0"/>
        <v>6.195374239081108</v>
      </c>
    </row>
    <row r="13" spans="3:9" ht="14.25" customHeight="1" x14ac:dyDescent="0.25"/>
    <row r="14" spans="3:9" ht="14.25" customHeight="1" x14ac:dyDescent="0.25"/>
    <row r="15" spans="3:9" ht="14.25" customHeight="1" x14ac:dyDescent="0.25"/>
    <row r="16" spans="3:9" ht="30.75" customHeight="1" x14ac:dyDescent="0.25">
      <c r="C16" s="102" t="s">
        <v>130</v>
      </c>
      <c r="D16" s="103"/>
      <c r="E16" s="34"/>
      <c r="F16" s="39" t="s">
        <v>103</v>
      </c>
      <c r="G16" s="39" t="s">
        <v>115</v>
      </c>
      <c r="H16" s="39" t="s">
        <v>34</v>
      </c>
      <c r="I16" s="39" t="s">
        <v>116</v>
      </c>
    </row>
    <row r="17" spans="3:9" ht="14.25" customHeight="1" x14ac:dyDescent="0.25">
      <c r="C17" s="104"/>
      <c r="D17" s="103"/>
      <c r="E17" s="35" t="s">
        <v>103</v>
      </c>
      <c r="F17" s="41">
        <v>1</v>
      </c>
      <c r="G17" s="41">
        <f>1/'kuis ahp'!Y18</f>
        <v>0.6</v>
      </c>
      <c r="H17" s="41">
        <f>1/'kuis ahp'!X18</f>
        <v>2.394253790901836</v>
      </c>
      <c r="I17" s="41">
        <f>1/'kuis ahp'!Z18</f>
        <v>1.2</v>
      </c>
    </row>
    <row r="18" spans="3:9" ht="14.25" customHeight="1" x14ac:dyDescent="0.25">
      <c r="C18" s="104"/>
      <c r="D18" s="103"/>
      <c r="E18" s="35" t="s">
        <v>115</v>
      </c>
      <c r="F18" s="41">
        <f>'kuis ahp'!AB18/1</f>
        <v>3.3806666666666665</v>
      </c>
      <c r="G18" s="41">
        <v>1</v>
      </c>
      <c r="H18" s="41">
        <f>1/'kuis ahp'!AA18</f>
        <v>2.0775623268698062</v>
      </c>
      <c r="I18" s="41">
        <f>1/'kuis ahp'!AC18</f>
        <v>7.59493670886076</v>
      </c>
    </row>
    <row r="19" spans="3:9" ht="14.25" customHeight="1" x14ac:dyDescent="0.25">
      <c r="C19" s="104"/>
      <c r="D19" s="103"/>
      <c r="E19" s="35" t="s">
        <v>34</v>
      </c>
      <c r="F19" s="41">
        <f>'kuis ahp'!AF18/1</f>
        <v>0.70366666666666677</v>
      </c>
      <c r="G19" s="41">
        <f>'kuis ahp'!AE18/1</f>
        <v>3.4</v>
      </c>
      <c r="H19" s="41">
        <v>1</v>
      </c>
      <c r="I19" s="41">
        <f>1/'kuis ahp'!AD28</f>
        <v>2.3364485981308416</v>
      </c>
    </row>
    <row r="20" spans="3:9" ht="14.25" customHeight="1" x14ac:dyDescent="0.25">
      <c r="C20" s="104"/>
      <c r="D20" s="103"/>
      <c r="E20" s="35" t="s">
        <v>116</v>
      </c>
      <c r="F20" s="41">
        <f>'kuis ahp'!AG18/1</f>
        <v>0.19533333333333333</v>
      </c>
      <c r="G20" s="41">
        <f>'kuis ahp'!AH18/1</f>
        <v>1</v>
      </c>
      <c r="H20" s="41">
        <f>'kuis ahp'!AI18/1</f>
        <v>3</v>
      </c>
      <c r="I20" s="41">
        <v>1</v>
      </c>
    </row>
    <row r="21" spans="3:9" ht="14.25" customHeight="1" x14ac:dyDescent="0.25">
      <c r="C21" s="104"/>
      <c r="D21" s="103"/>
      <c r="E21" s="35" t="s">
        <v>120</v>
      </c>
      <c r="F21" s="41">
        <f>SUM(F17:F20)</f>
        <v>5.2796666666666665</v>
      </c>
      <c r="G21" s="41">
        <f t="shared" ref="G21:I21" si="1">SUM(G17:G20)</f>
        <v>6</v>
      </c>
      <c r="H21" s="41">
        <f t="shared" si="1"/>
        <v>8.4718161177716418</v>
      </c>
      <c r="I21" s="41">
        <f t="shared" si="1"/>
        <v>12.131385306991602</v>
      </c>
    </row>
    <row r="22" spans="3:9" ht="14.25" customHeight="1" x14ac:dyDescent="0.25"/>
    <row r="23" spans="3:9" ht="14.25" customHeight="1" x14ac:dyDescent="0.25"/>
    <row r="24" spans="3:9" ht="14.25" customHeight="1" x14ac:dyDescent="0.25"/>
    <row r="25" spans="3:9" ht="31.5" customHeight="1" x14ac:dyDescent="0.25">
      <c r="C25" s="102" t="s">
        <v>131</v>
      </c>
      <c r="D25" s="103"/>
      <c r="E25" s="34"/>
      <c r="F25" s="39" t="s">
        <v>117</v>
      </c>
      <c r="G25" s="39" t="s">
        <v>37</v>
      </c>
      <c r="H25" s="39" t="s">
        <v>108</v>
      </c>
      <c r="I25" s="39" t="s">
        <v>107</v>
      </c>
    </row>
    <row r="26" spans="3:9" ht="14.25" customHeight="1" x14ac:dyDescent="0.25">
      <c r="C26" s="104"/>
      <c r="D26" s="103"/>
      <c r="E26" s="35" t="s">
        <v>117</v>
      </c>
      <c r="F26" s="41">
        <v>1</v>
      </c>
      <c r="G26" s="41">
        <f>1/'kuis ahp'!Z28</f>
        <v>1.2858979854264894</v>
      </c>
      <c r="H26" s="41">
        <f>1/'kuis ahp'!Y28</f>
        <v>7.59493670886076</v>
      </c>
      <c r="I26" s="41">
        <f>1/'kuis ahp'!X28</f>
        <v>0.36845983787767134</v>
      </c>
    </row>
    <row r="27" spans="3:9" ht="14.25" customHeight="1" x14ac:dyDescent="0.25">
      <c r="C27" s="104"/>
      <c r="D27" s="103"/>
      <c r="E27" s="35" t="s">
        <v>37</v>
      </c>
      <c r="F27" s="41">
        <f>'kuis ahp'!AC28/1</f>
        <v>2.7776666666666667</v>
      </c>
      <c r="G27" s="41">
        <v>1</v>
      </c>
      <c r="H27" s="41">
        <f>1/'kuis ahp'!AA28</f>
        <v>1.4211274277593555</v>
      </c>
      <c r="I27" s="41">
        <f>1/'kuis ahp'!AB28</f>
        <v>0.72974945268791058</v>
      </c>
    </row>
    <row r="28" spans="3:9" ht="14.25" customHeight="1" x14ac:dyDescent="0.25">
      <c r="C28" s="104"/>
      <c r="D28" s="103"/>
      <c r="E28" s="35" t="s">
        <v>108</v>
      </c>
      <c r="F28" s="41">
        <f>'kuis ahp'!AD28/1</f>
        <v>0.42799999999999994</v>
      </c>
      <c r="G28" s="41">
        <f>'kuis ahp'!AF28/1</f>
        <v>1.3333333333333333</v>
      </c>
      <c r="H28" s="41">
        <v>1</v>
      </c>
      <c r="I28" s="41">
        <f>1/'kuis ahp'!AE28</f>
        <v>1.4211274277593555</v>
      </c>
    </row>
    <row r="29" spans="3:9" ht="14.25" customHeight="1" x14ac:dyDescent="0.25">
      <c r="C29" s="104"/>
      <c r="D29" s="103"/>
      <c r="E29" s="35" t="s">
        <v>107</v>
      </c>
      <c r="F29" s="41">
        <f>'kuis ahp'!AG28/1</f>
        <v>0.41766666666666663</v>
      </c>
      <c r="G29" s="41">
        <f>'kuis ahp'!AI28/1</f>
        <v>3</v>
      </c>
      <c r="H29" s="41">
        <f>'kuis ahp'!AH28/1</f>
        <v>0.41766666666666663</v>
      </c>
      <c r="I29" s="41">
        <v>1</v>
      </c>
    </row>
    <row r="30" spans="3:9" ht="14.25" customHeight="1" x14ac:dyDescent="0.25">
      <c r="C30" s="104"/>
      <c r="D30" s="103"/>
      <c r="E30" s="35" t="s">
        <v>120</v>
      </c>
      <c r="F30" s="41">
        <f>SUM(F26:F29)</f>
        <v>4.6233333333333331</v>
      </c>
      <c r="G30" s="41">
        <f t="shared" ref="G30:I30" si="2">SUM(G26:G29)</f>
        <v>6.6192313187598222</v>
      </c>
      <c r="H30" s="41">
        <f t="shared" si="2"/>
        <v>10.433730803286783</v>
      </c>
      <c r="I30" s="41">
        <f t="shared" si="2"/>
        <v>3.5193367183249373</v>
      </c>
    </row>
    <row r="31" spans="3:9" ht="14.25" customHeight="1" x14ac:dyDescent="0.25"/>
    <row r="32" spans="3:9" ht="14.25" customHeight="1" x14ac:dyDescent="0.25"/>
    <row r="33" spans="3:9" ht="14.25" customHeight="1" x14ac:dyDescent="0.25"/>
    <row r="34" spans="3:9" ht="30.75" customHeight="1" x14ac:dyDescent="0.25">
      <c r="C34" s="102" t="s">
        <v>133</v>
      </c>
      <c r="D34" s="103"/>
      <c r="E34" s="34"/>
      <c r="F34" s="39" t="s">
        <v>55</v>
      </c>
      <c r="G34" s="39" t="s">
        <v>118</v>
      </c>
      <c r="H34" s="39" t="s">
        <v>110</v>
      </c>
      <c r="I34" s="39" t="s">
        <v>119</v>
      </c>
    </row>
    <row r="35" spans="3:9" ht="14.25" customHeight="1" x14ac:dyDescent="0.25">
      <c r="C35" s="104"/>
      <c r="D35" s="103"/>
      <c r="E35" s="35" t="s">
        <v>55</v>
      </c>
      <c r="F35" s="41">
        <v>1</v>
      </c>
      <c r="G35" s="41">
        <f>1/'kuis ahp'!Y38</f>
        <v>1.4211274277593555</v>
      </c>
      <c r="H35" s="41">
        <f>1/'kuis ahp'!X38</f>
        <v>2.2354694485842024</v>
      </c>
      <c r="I35" s="41">
        <f>1/'kuis ahp'!Z38</f>
        <v>1.3636363636363635</v>
      </c>
    </row>
    <row r="36" spans="3:9" ht="14.25" customHeight="1" x14ac:dyDescent="0.25">
      <c r="C36" s="104"/>
      <c r="D36" s="103"/>
      <c r="E36" s="35" t="s">
        <v>118</v>
      </c>
      <c r="F36" s="41">
        <f>'kuis ahp'!AA38/1</f>
        <v>0.70366666666666677</v>
      </c>
      <c r="G36" s="41">
        <v>1</v>
      </c>
      <c r="H36" s="41">
        <f>1/'kuis ahp'!AC38</f>
        <v>0.29579964504042594</v>
      </c>
      <c r="I36" s="41">
        <f>1/'kuis ahp'!AB38</f>
        <v>1.400560224089636</v>
      </c>
    </row>
    <row r="37" spans="3:9" ht="14.25" customHeight="1" x14ac:dyDescent="0.25">
      <c r="C37" s="104"/>
      <c r="D37" s="103"/>
      <c r="E37" s="35" t="s">
        <v>110</v>
      </c>
      <c r="F37" s="41">
        <f>'kuis ahp'!AD38/1</f>
        <v>0.4916666666666667</v>
      </c>
      <c r="G37" s="41">
        <f>'kuis ahp'!AE38/1</f>
        <v>0.15566666666666665</v>
      </c>
      <c r="H37" s="41">
        <v>1</v>
      </c>
      <c r="I37" s="41">
        <f>1/'kuis ahp'!AF38</f>
        <v>1.2858979854264894</v>
      </c>
    </row>
    <row r="38" spans="3:9" ht="14.25" customHeight="1" x14ac:dyDescent="0.25">
      <c r="C38" s="104"/>
      <c r="D38" s="103"/>
      <c r="E38" s="35" t="s">
        <v>119</v>
      </c>
      <c r="F38" s="41">
        <f>'kuis ahp'!AH38/1</f>
        <v>0.83333333333333337</v>
      </c>
      <c r="G38" s="41">
        <f>'kuis ahp'!AI38/1</f>
        <v>0.41766666666666663</v>
      </c>
      <c r="H38" s="41">
        <f>'kuis ahp'!AG38/1</f>
        <v>0.437</v>
      </c>
      <c r="I38" s="41">
        <v>1</v>
      </c>
    </row>
    <row r="39" spans="3:9" ht="14.25" customHeight="1" x14ac:dyDescent="0.25">
      <c r="C39" s="104"/>
      <c r="D39" s="103"/>
      <c r="E39" s="35" t="s">
        <v>120</v>
      </c>
      <c r="F39" s="41">
        <f>SUM(F35:F38)</f>
        <v>3.0286666666666671</v>
      </c>
      <c r="G39" s="41">
        <f t="shared" ref="G39:I39" si="3">SUM(G35:G38)</f>
        <v>2.9944607610926885</v>
      </c>
      <c r="H39" s="41">
        <f t="shared" si="3"/>
        <v>3.9682690936246283</v>
      </c>
      <c r="I39" s="41">
        <f t="shared" si="3"/>
        <v>5.0500945731524887</v>
      </c>
    </row>
    <row r="43" spans="3:9" ht="15.75" x14ac:dyDescent="0.25">
      <c r="C43" s="99" t="s">
        <v>134</v>
      </c>
      <c r="D43" s="100"/>
      <c r="E43" s="37"/>
      <c r="F43" s="33" t="s">
        <v>31</v>
      </c>
      <c r="G43" s="33" t="s">
        <v>33</v>
      </c>
      <c r="H43" s="33" t="s">
        <v>36</v>
      </c>
      <c r="I43" s="33" t="s">
        <v>38</v>
      </c>
    </row>
    <row r="44" spans="3:9" ht="15.75" x14ac:dyDescent="0.25">
      <c r="C44" s="101"/>
      <c r="D44" s="100"/>
      <c r="E44" s="38" t="s">
        <v>31</v>
      </c>
      <c r="F44" s="43">
        <v>1</v>
      </c>
      <c r="G44" s="43">
        <f>1/'kuis ahp'!X48</f>
        <v>0.66666666666666663</v>
      </c>
      <c r="H44" s="43">
        <f>1/'kuis ahp'!Y48</f>
        <v>2.0338983050847457</v>
      </c>
      <c r="I44" s="43">
        <f>1/'kuis ahp'!AC48</f>
        <v>2.394253790901836</v>
      </c>
    </row>
    <row r="45" spans="3:9" ht="15.75" x14ac:dyDescent="0.25">
      <c r="C45" s="101"/>
      <c r="D45" s="100"/>
      <c r="E45" s="38" t="s">
        <v>33</v>
      </c>
      <c r="F45" s="43">
        <f>'kuis ahp'!X48/1</f>
        <v>1.5</v>
      </c>
      <c r="G45" s="43">
        <v>1</v>
      </c>
      <c r="H45" s="43">
        <f>1/'kuis ahp'!AB48</f>
        <v>1.4211274277593555</v>
      </c>
      <c r="I45" s="43">
        <f>1/'kuis ahp'!Z48</f>
        <v>0.39562178557299221</v>
      </c>
    </row>
    <row r="46" spans="3:9" ht="15.75" x14ac:dyDescent="0.25">
      <c r="C46" s="101"/>
      <c r="D46" s="100"/>
      <c r="E46" s="38" t="s">
        <v>36</v>
      </c>
      <c r="F46" s="43">
        <f>'kuis ahp'!Y48/1</f>
        <v>0.4916666666666667</v>
      </c>
      <c r="G46" s="43">
        <f>'kuis ahp'!AC48/1</f>
        <v>0.41766666666666663</v>
      </c>
      <c r="H46" s="43">
        <v>1</v>
      </c>
      <c r="I46" s="43">
        <f>1/'kuis ahp'!AA48</f>
        <v>1</v>
      </c>
    </row>
    <row r="47" spans="3:9" ht="15.75" x14ac:dyDescent="0.25">
      <c r="C47" s="101"/>
      <c r="D47" s="100"/>
      <c r="E47" s="38" t="s">
        <v>38</v>
      </c>
      <c r="F47" s="43">
        <f>'kuis ahp'!AC48/1</f>
        <v>0.41766666666666663</v>
      </c>
      <c r="G47" s="43">
        <f>'kuis ahp'!Z48/1</f>
        <v>2.5276666666666667</v>
      </c>
      <c r="H47" s="43">
        <f>'kuis ahp'!AA48/1</f>
        <v>1</v>
      </c>
      <c r="I47" s="43">
        <v>1</v>
      </c>
    </row>
    <row r="48" spans="3:9" ht="15.75" x14ac:dyDescent="0.25">
      <c r="C48" s="101"/>
      <c r="D48" s="100"/>
      <c r="E48" s="35" t="s">
        <v>120</v>
      </c>
      <c r="F48" s="43">
        <f>SUM(F44:F47)</f>
        <v>3.4093333333333335</v>
      </c>
      <c r="G48" s="43">
        <f t="shared" ref="G48:I48" si="4">SUM(G44:G47)</f>
        <v>4.6120000000000001</v>
      </c>
      <c r="H48" s="43">
        <f t="shared" si="4"/>
        <v>5.455025732844101</v>
      </c>
      <c r="I48" s="43">
        <f t="shared" si="4"/>
        <v>4.7898755764748282</v>
      </c>
    </row>
    <row r="54" spans="3:14" x14ac:dyDescent="0.25">
      <c r="C54" s="105" t="s">
        <v>122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</row>
    <row r="55" spans="3:14" x14ac:dyDescent="0.25"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</row>
    <row r="56" spans="3:14" x14ac:dyDescent="0.25"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</row>
    <row r="57" spans="3:14" x14ac:dyDescent="0.25"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</row>
    <row r="59" spans="3:14" ht="47.25" x14ac:dyDescent="0.25">
      <c r="C59" s="102" t="s">
        <v>132</v>
      </c>
      <c r="D59" s="103"/>
      <c r="E59" s="34"/>
      <c r="F59" s="39" t="s">
        <v>100</v>
      </c>
      <c r="G59" s="39" t="s">
        <v>112</v>
      </c>
      <c r="H59" s="39" t="s">
        <v>113</v>
      </c>
      <c r="I59" s="39" t="s">
        <v>114</v>
      </c>
      <c r="J59" s="33" t="s">
        <v>123</v>
      </c>
      <c r="K59" s="33" t="s">
        <v>124</v>
      </c>
      <c r="L59" s="33" t="s">
        <v>125</v>
      </c>
    </row>
    <row r="60" spans="3:14" ht="15.75" customHeight="1" x14ac:dyDescent="0.25">
      <c r="C60" s="104"/>
      <c r="D60" s="103"/>
      <c r="E60" s="35" t="s">
        <v>100</v>
      </c>
      <c r="F60" s="41">
        <f>F8/F12</f>
        <v>0.37945863900834809</v>
      </c>
      <c r="G60" s="41">
        <f>G8/G12</f>
        <v>0.24700845317817549</v>
      </c>
      <c r="H60" s="41">
        <f>H8/H12</f>
        <v>0.31818206697734686</v>
      </c>
      <c r="I60" s="41">
        <f>I8/I12</f>
        <v>0.22606547563418311</v>
      </c>
      <c r="J60" s="45">
        <f>SUM(F60:I60)</f>
        <v>1.1707146347980535</v>
      </c>
      <c r="K60" s="45">
        <f>J60/4</f>
        <v>0.29267865869951337</v>
      </c>
      <c r="L60" s="46">
        <v>4</v>
      </c>
    </row>
    <row r="61" spans="3:14" ht="15.75" customHeight="1" x14ac:dyDescent="0.25">
      <c r="C61" s="104"/>
      <c r="D61" s="103"/>
      <c r="E61" s="35" t="s">
        <v>112</v>
      </c>
      <c r="F61" s="41">
        <f>F9/F12</f>
        <v>5.7298254490260554E-2</v>
      </c>
      <c r="G61" s="41">
        <f>G9/G12</f>
        <v>0.11889340212976179</v>
      </c>
      <c r="H61" s="41">
        <f>H9/H12</f>
        <v>0.49341847762699936</v>
      </c>
      <c r="I61" s="41">
        <f>I9/I12</f>
        <v>0.22606547563418311</v>
      </c>
      <c r="J61" s="45">
        <f t="shared" ref="J61:J63" si="5">SUM(F61:I61)</f>
        <v>0.89567560988120487</v>
      </c>
      <c r="K61" s="45">
        <f t="shared" ref="K61:K63" si="6">J61/4</f>
        <v>0.22391890247030122</v>
      </c>
      <c r="L61" s="46">
        <v>4</v>
      </c>
    </row>
    <row r="62" spans="3:14" ht="31.5" x14ac:dyDescent="0.25">
      <c r="C62" s="104"/>
      <c r="D62" s="103"/>
      <c r="E62" s="35" t="s">
        <v>113</v>
      </c>
      <c r="F62" s="41">
        <f>F10/F12</f>
        <v>0.2670123956488743</v>
      </c>
      <c r="G62" s="41">
        <f>G10/G12</f>
        <v>0.43594247447579321</v>
      </c>
      <c r="H62" s="41">
        <f>H10/H12</f>
        <v>0.13289404330753851</v>
      </c>
      <c r="I62" s="41">
        <f>I10/I12</f>
        <v>0.38645829912882701</v>
      </c>
      <c r="J62" s="45">
        <f t="shared" si="5"/>
        <v>1.222307212561033</v>
      </c>
      <c r="K62" s="45">
        <f t="shared" si="6"/>
        <v>0.30557680314025826</v>
      </c>
      <c r="L62" s="46">
        <v>4</v>
      </c>
    </row>
    <row r="63" spans="3:14" ht="15.75" x14ac:dyDescent="0.25">
      <c r="C63" s="104"/>
      <c r="D63" s="103"/>
      <c r="E63" s="35" t="s">
        <v>114</v>
      </c>
      <c r="F63" s="41">
        <f>F11/F12</f>
        <v>0.29623071085251707</v>
      </c>
      <c r="G63" s="41">
        <f>G11/G12</f>
        <v>0.19815567021626965</v>
      </c>
      <c r="H63" s="41">
        <f>H11/H12</f>
        <v>5.5505412088115255E-2</v>
      </c>
      <c r="I63" s="41">
        <f>I11/I12</f>
        <v>0.16141074960280674</v>
      </c>
      <c r="J63" s="45">
        <f t="shared" si="5"/>
        <v>0.71130254275970872</v>
      </c>
      <c r="K63" s="45">
        <f t="shared" si="6"/>
        <v>0.17782563568992718</v>
      </c>
      <c r="L63" s="46">
        <v>4</v>
      </c>
    </row>
    <row r="64" spans="3:14" ht="15.75" customHeight="1" x14ac:dyDescent="0.25">
      <c r="C64" s="104"/>
      <c r="D64" s="103"/>
      <c r="E64" s="35" t="s">
        <v>120</v>
      </c>
      <c r="F64" s="41">
        <f>SUM(F60:F63)</f>
        <v>1</v>
      </c>
      <c r="G64" s="41">
        <f>SUM(G60:G63)</f>
        <v>1.0000000000000002</v>
      </c>
      <c r="H64" s="41">
        <f>SUM(H60:H63)</f>
        <v>0.99999999999999989</v>
      </c>
      <c r="I64" s="41">
        <f>SUM(I60:I63)</f>
        <v>1</v>
      </c>
      <c r="J64" s="45"/>
      <c r="K64" s="45">
        <f>SUM(K60:K63)</f>
        <v>1</v>
      </c>
      <c r="L64" s="46">
        <f>SUM(L60:L63)</f>
        <v>16</v>
      </c>
    </row>
    <row r="65" spans="3:12" ht="15" customHeight="1" x14ac:dyDescent="0.25"/>
    <row r="68" spans="3:12" ht="31.5" x14ac:dyDescent="0.25">
      <c r="C68" s="102" t="s">
        <v>130</v>
      </c>
      <c r="D68" s="103"/>
      <c r="E68" s="34"/>
      <c r="F68" s="39" t="s">
        <v>103</v>
      </c>
      <c r="G68" s="39" t="s">
        <v>115</v>
      </c>
      <c r="H68" s="39" t="s">
        <v>34</v>
      </c>
      <c r="I68" s="39" t="s">
        <v>116</v>
      </c>
      <c r="J68" s="33" t="s">
        <v>123</v>
      </c>
      <c r="K68" s="33" t="s">
        <v>124</v>
      </c>
      <c r="L68" s="33" t="s">
        <v>125</v>
      </c>
    </row>
    <row r="69" spans="3:12" ht="15.75" x14ac:dyDescent="0.25">
      <c r="C69" s="104"/>
      <c r="D69" s="103"/>
      <c r="E69" s="35" t="s">
        <v>103</v>
      </c>
      <c r="F69" s="41">
        <f>F17/F21</f>
        <v>0.18940589683692152</v>
      </c>
      <c r="G69" s="41">
        <f>G17/G21</f>
        <v>9.9999999999999992E-2</v>
      </c>
      <c r="H69" s="41">
        <f>H17/H21</f>
        <v>0.28261399416818328</v>
      </c>
      <c r="I69" s="41">
        <f>I17/I21</f>
        <v>9.891698018266816E-2</v>
      </c>
      <c r="J69" s="45">
        <f>SUM(F69:I69)</f>
        <v>0.67093687118777301</v>
      </c>
      <c r="K69" s="45">
        <f>J69/4</f>
        <v>0.16773421779694325</v>
      </c>
      <c r="L69" s="47">
        <v>4</v>
      </c>
    </row>
    <row r="70" spans="3:12" ht="15.75" x14ac:dyDescent="0.25">
      <c r="C70" s="104"/>
      <c r="D70" s="103"/>
      <c r="E70" s="35" t="s">
        <v>115</v>
      </c>
      <c r="F70" s="41">
        <f>F18/F21</f>
        <v>0.64031820190668598</v>
      </c>
      <c r="G70" s="41">
        <f>G18/G21</f>
        <v>0.16666666666666666</v>
      </c>
      <c r="H70" s="41">
        <f>H18/H21</f>
        <v>0.24523222624150529</v>
      </c>
      <c r="I70" s="41">
        <f>I18/I21</f>
        <v>0.62605683659916567</v>
      </c>
      <c r="J70" s="45">
        <f t="shared" ref="J70:J72" si="7">SUM(F70:I70)</f>
        <v>1.6782739314140236</v>
      </c>
      <c r="K70" s="45">
        <f t="shared" ref="K70:K72" si="8">J70/4</f>
        <v>0.4195684828535059</v>
      </c>
      <c r="L70" s="47">
        <v>4</v>
      </c>
    </row>
    <row r="71" spans="3:12" ht="15.75" x14ac:dyDescent="0.25">
      <c r="C71" s="104"/>
      <c r="D71" s="103"/>
      <c r="E71" s="35" t="s">
        <v>34</v>
      </c>
      <c r="F71" s="41">
        <f>F19/F21</f>
        <v>0.13327861607424712</v>
      </c>
      <c r="G71" s="41">
        <f>G19/G21</f>
        <v>0.56666666666666665</v>
      </c>
      <c r="H71" s="41">
        <f>H19/H21</f>
        <v>0.11803844489757787</v>
      </c>
      <c r="I71" s="41">
        <f>I19/I21</f>
        <v>0.19259536639927605</v>
      </c>
      <c r="J71" s="45">
        <f t="shared" si="7"/>
        <v>1.0105790940377677</v>
      </c>
      <c r="K71" s="45">
        <f t="shared" si="8"/>
        <v>0.25264477350944192</v>
      </c>
      <c r="L71" s="47">
        <v>4</v>
      </c>
    </row>
    <row r="72" spans="3:12" ht="15.75" x14ac:dyDescent="0.25">
      <c r="C72" s="104"/>
      <c r="D72" s="103"/>
      <c r="E72" s="35" t="s">
        <v>116</v>
      </c>
      <c r="F72" s="41">
        <f>F20/F21</f>
        <v>3.6997285182145338E-2</v>
      </c>
      <c r="G72" s="41">
        <f>G20/G21</f>
        <v>0.16666666666666666</v>
      </c>
      <c r="H72" s="41">
        <f>H20/H21</f>
        <v>0.3541153346927336</v>
      </c>
      <c r="I72" s="41">
        <f>I20/I21</f>
        <v>8.243081681889014E-2</v>
      </c>
      <c r="J72" s="45">
        <f t="shared" si="7"/>
        <v>0.64021010336043571</v>
      </c>
      <c r="K72" s="45">
        <f t="shared" si="8"/>
        <v>0.16005252584010893</v>
      </c>
      <c r="L72" s="47">
        <v>4</v>
      </c>
    </row>
    <row r="73" spans="3:12" ht="15.75" x14ac:dyDescent="0.25">
      <c r="C73" s="104"/>
      <c r="D73" s="103"/>
      <c r="E73" s="35" t="s">
        <v>120</v>
      </c>
      <c r="F73" s="41">
        <f>SUM(F69:F72)</f>
        <v>0.99999999999999989</v>
      </c>
      <c r="G73" s="41">
        <f t="shared" ref="G73:I73" si="9">SUM(G69:G72)</f>
        <v>0.99999999999999989</v>
      </c>
      <c r="H73" s="41">
        <f t="shared" si="9"/>
        <v>1</v>
      </c>
      <c r="I73" s="41">
        <f t="shared" si="9"/>
        <v>1</v>
      </c>
      <c r="J73" s="47"/>
      <c r="K73" s="45">
        <f>SUM(K69:K72)</f>
        <v>1</v>
      </c>
      <c r="L73" s="46">
        <f>SUM(L69:L72)</f>
        <v>16</v>
      </c>
    </row>
    <row r="77" spans="3:12" ht="31.5" x14ac:dyDescent="0.25">
      <c r="C77" s="102" t="s">
        <v>131</v>
      </c>
      <c r="D77" s="103"/>
      <c r="E77" s="34"/>
      <c r="F77" s="39" t="s">
        <v>117</v>
      </c>
      <c r="G77" s="39" t="s">
        <v>37</v>
      </c>
      <c r="H77" s="39" t="s">
        <v>108</v>
      </c>
      <c r="I77" s="39" t="s">
        <v>107</v>
      </c>
      <c r="J77" s="33" t="s">
        <v>123</v>
      </c>
      <c r="K77" s="33" t="s">
        <v>124</v>
      </c>
      <c r="L77" s="33" t="s">
        <v>125</v>
      </c>
    </row>
    <row r="78" spans="3:12" ht="15.75" x14ac:dyDescent="0.25">
      <c r="C78" s="104"/>
      <c r="D78" s="103"/>
      <c r="E78" s="35" t="s">
        <v>117</v>
      </c>
      <c r="F78" s="41">
        <f>F26/F30</f>
        <v>0.21629416005767846</v>
      </c>
      <c r="G78" s="41">
        <f>G26/G30</f>
        <v>0.19426696598169574</v>
      </c>
      <c r="H78" s="41">
        <f>H26/H30</f>
        <v>0.7279214743079474</v>
      </c>
      <c r="I78" s="41">
        <f>I26/I30</f>
        <v>0.1046958183793915</v>
      </c>
      <c r="J78" s="45">
        <f>SUM(F78:I78)</f>
        <v>1.2431784187267132</v>
      </c>
      <c r="K78" s="45">
        <f>J78/4</f>
        <v>0.3107946046816783</v>
      </c>
      <c r="L78" s="47">
        <v>4</v>
      </c>
    </row>
    <row r="79" spans="3:12" ht="31.5" x14ac:dyDescent="0.25">
      <c r="C79" s="104"/>
      <c r="D79" s="103"/>
      <c r="E79" s="35" t="s">
        <v>37</v>
      </c>
      <c r="F79" s="41">
        <f>F27/F30</f>
        <v>0.60079307858687825</v>
      </c>
      <c r="G79" s="41">
        <f>G27/G30</f>
        <v>0.15107494387843207</v>
      </c>
      <c r="H79" s="41">
        <f>H27/H30</f>
        <v>0.13620510769855004</v>
      </c>
      <c r="I79" s="41">
        <f>I27/I30</f>
        <v>0.2073542576611544</v>
      </c>
      <c r="J79" s="45">
        <f t="shared" ref="J79:J81" si="10">SUM(F79:I79)</f>
        <v>1.0954273878250147</v>
      </c>
      <c r="K79" s="45">
        <f t="shared" ref="K79:K81" si="11">J79/4</f>
        <v>0.27385684695625367</v>
      </c>
      <c r="L79" s="47">
        <v>4</v>
      </c>
    </row>
    <row r="80" spans="3:12" ht="15.75" x14ac:dyDescent="0.25">
      <c r="C80" s="104"/>
      <c r="D80" s="103"/>
      <c r="E80" s="35" t="s">
        <v>108</v>
      </c>
      <c r="F80" s="41">
        <f>F28/F30</f>
        <v>9.2573900504686363E-2</v>
      </c>
      <c r="G80" s="41">
        <f>G28/G30</f>
        <v>0.20143325850457608</v>
      </c>
      <c r="H80" s="41">
        <f>H28/H30</f>
        <v>9.5842994117213073E-2</v>
      </c>
      <c r="I80" s="41">
        <f>I28/I30</f>
        <v>0.40380547287778562</v>
      </c>
      <c r="J80" s="45">
        <f t="shared" si="10"/>
        <v>0.79365562600426109</v>
      </c>
      <c r="K80" s="45">
        <f t="shared" si="11"/>
        <v>0.19841390650106527</v>
      </c>
      <c r="L80" s="47">
        <v>4</v>
      </c>
    </row>
    <row r="81" spans="3:12" ht="15.75" x14ac:dyDescent="0.25">
      <c r="C81" s="104"/>
      <c r="D81" s="103"/>
      <c r="E81" s="35" t="s">
        <v>107</v>
      </c>
      <c r="F81" s="41">
        <f>F29/F30</f>
        <v>9.0338860850757027E-2</v>
      </c>
      <c r="G81" s="41">
        <f>G29/G30</f>
        <v>0.4532248316352962</v>
      </c>
      <c r="H81" s="41">
        <f>H29/H30</f>
        <v>4.0030423876289321E-2</v>
      </c>
      <c r="I81" s="41">
        <f>I29/I30</f>
        <v>0.28414445108166853</v>
      </c>
      <c r="J81" s="45">
        <f t="shared" si="10"/>
        <v>0.86773856744401101</v>
      </c>
      <c r="K81" s="45">
        <f t="shared" si="11"/>
        <v>0.21693464186100275</v>
      </c>
      <c r="L81" s="47">
        <v>4</v>
      </c>
    </row>
    <row r="82" spans="3:12" ht="15.75" x14ac:dyDescent="0.25">
      <c r="C82" s="104"/>
      <c r="D82" s="103"/>
      <c r="E82" s="35" t="s">
        <v>120</v>
      </c>
      <c r="F82" s="41">
        <f>SUM(F78:F81)</f>
        <v>1</v>
      </c>
      <c r="G82" s="41">
        <f t="shared" ref="G82:I82" si="12">SUM(G78:G81)</f>
        <v>1</v>
      </c>
      <c r="H82" s="41">
        <f t="shared" si="12"/>
        <v>0.99999999999999978</v>
      </c>
      <c r="I82" s="41">
        <f t="shared" si="12"/>
        <v>1</v>
      </c>
      <c r="J82" s="47"/>
      <c r="K82" s="45">
        <f>SUM(K78:K81)</f>
        <v>1</v>
      </c>
      <c r="L82" s="47">
        <f>SUM(L78:L81)</f>
        <v>16</v>
      </c>
    </row>
    <row r="86" spans="3:12" ht="47.25" x14ac:dyDescent="0.25">
      <c r="C86" s="102" t="s">
        <v>133</v>
      </c>
      <c r="D86" s="103"/>
      <c r="E86" s="34"/>
      <c r="F86" s="39" t="s">
        <v>55</v>
      </c>
      <c r="G86" s="39" t="s">
        <v>118</v>
      </c>
      <c r="H86" s="39" t="s">
        <v>110</v>
      </c>
      <c r="I86" s="39" t="s">
        <v>119</v>
      </c>
      <c r="J86" s="33" t="s">
        <v>123</v>
      </c>
      <c r="K86" s="33" t="s">
        <v>124</v>
      </c>
      <c r="L86" s="33" t="s">
        <v>125</v>
      </c>
    </row>
    <row r="87" spans="3:12" ht="15.75" x14ac:dyDescent="0.25">
      <c r="C87" s="104"/>
      <c r="D87" s="103"/>
      <c r="E87" s="35" t="s">
        <v>55</v>
      </c>
      <c r="F87" s="41">
        <f>F35/F39</f>
        <v>0.33017829627999118</v>
      </c>
      <c r="G87" s="41">
        <f>G35/G39</f>
        <v>0.47458542326691949</v>
      </c>
      <c r="H87" s="41">
        <f>H35/H39</f>
        <v>0.56333615383484947</v>
      </c>
      <c r="I87" s="41">
        <f>I35/I39</f>
        <v>0.27002194590291057</v>
      </c>
      <c r="J87" s="45">
        <f>SUM(F87:I87)</f>
        <v>1.6381218192846707</v>
      </c>
      <c r="K87" s="45">
        <f>J87/4</f>
        <v>0.40953045482116768</v>
      </c>
      <c r="L87" s="47">
        <v>4</v>
      </c>
    </row>
    <row r="88" spans="3:12" ht="31.5" x14ac:dyDescent="0.25">
      <c r="C88" s="104"/>
      <c r="D88" s="103"/>
      <c r="E88" s="35" t="s">
        <v>118</v>
      </c>
      <c r="F88" s="41">
        <f>F36/F39</f>
        <v>0.23233546114902048</v>
      </c>
      <c r="G88" s="41">
        <f>G36/G39</f>
        <v>0.3339499428388224</v>
      </c>
      <c r="H88" s="41">
        <f>H36/H39</f>
        <v>7.4541226429340177E-2</v>
      </c>
      <c r="I88" s="41">
        <f>I36/I39</f>
        <v>0.27733346451279334</v>
      </c>
      <c r="J88" s="45">
        <f t="shared" ref="J88:J90" si="13">SUM(F88:I88)</f>
        <v>0.91816009492997641</v>
      </c>
      <c r="K88" s="45">
        <f t="shared" ref="K88:K90" si="14">J88/4</f>
        <v>0.2295400237324941</v>
      </c>
      <c r="L88" s="47">
        <v>4</v>
      </c>
    </row>
    <row r="89" spans="3:12" ht="15.75" x14ac:dyDescent="0.25">
      <c r="C89" s="104"/>
      <c r="D89" s="103"/>
      <c r="E89" s="35" t="s">
        <v>110</v>
      </c>
      <c r="F89" s="41">
        <f>F37/F39</f>
        <v>0.16233766233766234</v>
      </c>
      <c r="G89" s="41">
        <f>G37/G39</f>
        <v>5.1984874435243349E-2</v>
      </c>
      <c r="H89" s="41">
        <f>H37/H39</f>
        <v>0.25199903948212271</v>
      </c>
      <c r="I89" s="41">
        <f>I37/I39</f>
        <v>0.25462849592216169</v>
      </c>
      <c r="J89" s="45">
        <f t="shared" si="13"/>
        <v>0.72095007217719009</v>
      </c>
      <c r="K89" s="45">
        <f t="shared" si="14"/>
        <v>0.18023751804429752</v>
      </c>
      <c r="L89" s="47">
        <v>4</v>
      </c>
    </row>
    <row r="90" spans="3:12" ht="15.75" x14ac:dyDescent="0.25">
      <c r="C90" s="104"/>
      <c r="D90" s="103"/>
      <c r="E90" s="35" t="s">
        <v>119</v>
      </c>
      <c r="F90" s="41">
        <f>F38/F39</f>
        <v>0.27514858023332595</v>
      </c>
      <c r="G90" s="41">
        <f>G38/G39</f>
        <v>0.13947975945901481</v>
      </c>
      <c r="H90" s="41">
        <f>H38/H39</f>
        <v>0.11012358025368763</v>
      </c>
      <c r="I90" s="41">
        <f>I38/I39</f>
        <v>0.19801609366213443</v>
      </c>
      <c r="J90" s="45">
        <f t="shared" si="13"/>
        <v>0.7227680136081629</v>
      </c>
      <c r="K90" s="45">
        <f t="shared" si="14"/>
        <v>0.18069200340204072</v>
      </c>
      <c r="L90" s="47">
        <v>4</v>
      </c>
    </row>
    <row r="91" spans="3:12" ht="15.75" x14ac:dyDescent="0.25">
      <c r="C91" s="104"/>
      <c r="D91" s="103"/>
      <c r="E91" s="35" t="s">
        <v>120</v>
      </c>
      <c r="F91" s="41">
        <f>SUM(F87:F90)</f>
        <v>1</v>
      </c>
      <c r="G91" s="41">
        <f t="shared" ref="G91:I91" si="15">SUM(G87:G90)</f>
        <v>1</v>
      </c>
      <c r="H91" s="41">
        <f t="shared" si="15"/>
        <v>0.99999999999999989</v>
      </c>
      <c r="I91" s="41">
        <f t="shared" si="15"/>
        <v>1</v>
      </c>
      <c r="J91" s="47"/>
      <c r="K91" s="45">
        <f>SUM(K87:K90)</f>
        <v>1</v>
      </c>
      <c r="L91" s="47">
        <f>SUM(L87:L90)</f>
        <v>16</v>
      </c>
    </row>
    <row r="95" spans="3:12" ht="31.5" x14ac:dyDescent="0.25">
      <c r="C95" s="99" t="s">
        <v>134</v>
      </c>
      <c r="D95" s="100"/>
      <c r="E95" s="37"/>
      <c r="F95" s="33" t="s">
        <v>31</v>
      </c>
      <c r="G95" s="33" t="s">
        <v>33</v>
      </c>
      <c r="H95" s="33" t="s">
        <v>36</v>
      </c>
      <c r="I95" s="33" t="s">
        <v>38</v>
      </c>
      <c r="J95" s="33" t="s">
        <v>123</v>
      </c>
      <c r="K95" s="33" t="s">
        <v>124</v>
      </c>
      <c r="L95" s="33" t="s">
        <v>125</v>
      </c>
    </row>
    <row r="96" spans="3:12" ht="15.75" x14ac:dyDescent="0.25">
      <c r="C96" s="101"/>
      <c r="D96" s="100"/>
      <c r="E96" s="38" t="s">
        <v>31</v>
      </c>
      <c r="F96" s="43">
        <f>F44/F48</f>
        <v>0.29331247555729367</v>
      </c>
      <c r="G96" s="43">
        <f>G44/G48</f>
        <v>0.14455044810638912</v>
      </c>
      <c r="H96" s="43">
        <f>H44/H48</f>
        <v>0.37284852623863368</v>
      </c>
      <c r="I96" s="43">
        <f>I44/I48</f>
        <v>0.49985719935212147</v>
      </c>
      <c r="J96" s="45">
        <f>SUM(F96:I96)</f>
        <v>1.3105686492544379</v>
      </c>
      <c r="K96" s="45">
        <f>J96/4</f>
        <v>0.32764216231360949</v>
      </c>
      <c r="L96" s="47">
        <v>4</v>
      </c>
    </row>
    <row r="97" spans="3:12" ht="15.75" x14ac:dyDescent="0.25">
      <c r="C97" s="101"/>
      <c r="D97" s="100"/>
      <c r="E97" s="38" t="s">
        <v>33</v>
      </c>
      <c r="F97" s="43">
        <f>F45/F48</f>
        <v>0.43996871333594051</v>
      </c>
      <c r="G97" s="43">
        <f>G45/G48</f>
        <v>0.21682567215958368</v>
      </c>
      <c r="H97" s="43">
        <f>H45/H48</f>
        <v>0.26051708962670989</v>
      </c>
      <c r="I97" s="43">
        <f>I45/I48</f>
        <v>8.2595420122406449E-2</v>
      </c>
      <c r="J97" s="45">
        <f t="shared" ref="J97:J99" si="16">SUM(F97:I97)</f>
        <v>0.99990689524464038</v>
      </c>
      <c r="K97" s="45">
        <f t="shared" ref="K97:K99" si="17">J97/4</f>
        <v>0.2499767238111601</v>
      </c>
      <c r="L97" s="47">
        <v>4</v>
      </c>
    </row>
    <row r="98" spans="3:12" ht="15.75" x14ac:dyDescent="0.25">
      <c r="C98" s="101"/>
      <c r="D98" s="100"/>
      <c r="E98" s="38" t="s">
        <v>36</v>
      </c>
      <c r="F98" s="43">
        <f>F46/F48</f>
        <v>0.14421196714900272</v>
      </c>
      <c r="G98" s="43">
        <f>G46/G48</f>
        <v>9.0560855738652773E-2</v>
      </c>
      <c r="H98" s="43">
        <f>H46/H48</f>
        <v>0.18331719206732824</v>
      </c>
      <c r="I98" s="43">
        <f>I46/I48</f>
        <v>0.20877369026273604</v>
      </c>
      <c r="J98" s="45">
        <f t="shared" si="16"/>
        <v>0.62686370521771984</v>
      </c>
      <c r="K98" s="45">
        <f t="shared" si="17"/>
        <v>0.15671592630442996</v>
      </c>
      <c r="L98" s="47">
        <v>4</v>
      </c>
    </row>
    <row r="99" spans="3:12" ht="15.75" x14ac:dyDescent="0.25">
      <c r="C99" s="101"/>
      <c r="D99" s="100"/>
      <c r="E99" s="38" t="s">
        <v>38</v>
      </c>
      <c r="F99" s="43">
        <f>F47/F48</f>
        <v>0.12250684395776298</v>
      </c>
      <c r="G99" s="43">
        <f>G47/G48</f>
        <v>0.54806302399537443</v>
      </c>
      <c r="H99" s="43">
        <f>H47/H48</f>
        <v>0.18331719206732824</v>
      </c>
      <c r="I99" s="43">
        <f>I47/I48</f>
        <v>0.20877369026273604</v>
      </c>
      <c r="J99" s="45">
        <f t="shared" si="16"/>
        <v>1.0626607502832017</v>
      </c>
      <c r="K99" s="45">
        <f t="shared" si="17"/>
        <v>0.26566518757080043</v>
      </c>
      <c r="L99" s="47">
        <v>4</v>
      </c>
    </row>
    <row r="100" spans="3:12" ht="15.75" x14ac:dyDescent="0.25">
      <c r="C100" s="101"/>
      <c r="D100" s="100"/>
      <c r="E100" s="35" t="s">
        <v>120</v>
      </c>
      <c r="F100" s="43">
        <f>SUM(F96:F99)</f>
        <v>1</v>
      </c>
      <c r="G100" s="43">
        <f t="shared" ref="G100:I100" si="18">SUM(G96:G99)</f>
        <v>1</v>
      </c>
      <c r="H100" s="43">
        <f t="shared" si="18"/>
        <v>1</v>
      </c>
      <c r="I100" s="43">
        <f t="shared" si="18"/>
        <v>1</v>
      </c>
      <c r="J100" s="47"/>
      <c r="K100" s="45">
        <f>SUM(K96:K99)</f>
        <v>1</v>
      </c>
      <c r="L100" s="47">
        <f>SUM(L96:L99)</f>
        <v>16</v>
      </c>
    </row>
  </sheetData>
  <mergeCells count="11">
    <mergeCell ref="C54:N57"/>
    <mergeCell ref="C7:D12"/>
    <mergeCell ref="C16:D21"/>
    <mergeCell ref="C25:D30"/>
    <mergeCell ref="C34:D39"/>
    <mergeCell ref="C43:D48"/>
    <mergeCell ref="C95:D100"/>
    <mergeCell ref="C59:D64"/>
    <mergeCell ref="C68:D73"/>
    <mergeCell ref="C77:D82"/>
    <mergeCell ref="C86:D9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5421-A5B9-4583-B34E-AA5D06835BEF}">
  <dimension ref="C6:D21"/>
  <sheetViews>
    <sheetView tabSelected="1" topLeftCell="C6" workbookViewId="0">
      <selection activeCell="D7" sqref="D7"/>
    </sheetView>
  </sheetViews>
  <sheetFormatPr defaultRowHeight="15" x14ac:dyDescent="0.25"/>
  <cols>
    <col min="3" max="3" width="10.5703125" customWidth="1"/>
    <col min="9" max="9" width="9.140625" customWidth="1"/>
  </cols>
  <sheetData>
    <row r="6" spans="3:4" ht="30" x14ac:dyDescent="0.25">
      <c r="C6" s="85" t="s">
        <v>221</v>
      </c>
      <c r="D6" s="15" t="s">
        <v>224</v>
      </c>
    </row>
    <row r="7" spans="3:4" x14ac:dyDescent="0.25">
      <c r="C7" s="15">
        <v>1</v>
      </c>
      <c r="D7" s="84">
        <v>0</v>
      </c>
    </row>
    <row r="8" spans="3:4" x14ac:dyDescent="0.25">
      <c r="C8" s="15">
        <v>2</v>
      </c>
      <c r="D8" s="84">
        <v>0</v>
      </c>
    </row>
    <row r="9" spans="3:4" x14ac:dyDescent="0.25">
      <c r="C9" s="15">
        <v>3</v>
      </c>
      <c r="D9" s="84">
        <v>0.57999999999999996</v>
      </c>
    </row>
    <row r="10" spans="3:4" x14ac:dyDescent="0.25">
      <c r="C10" s="15">
        <v>4</v>
      </c>
      <c r="D10" s="84">
        <v>0.9</v>
      </c>
    </row>
    <row r="11" spans="3:4" x14ac:dyDescent="0.25">
      <c r="C11" s="15">
        <v>5</v>
      </c>
      <c r="D11" s="84">
        <v>1.1200000000000001</v>
      </c>
    </row>
    <row r="12" spans="3:4" x14ac:dyDescent="0.25">
      <c r="C12" s="15">
        <v>6</v>
      </c>
      <c r="D12" s="84">
        <v>1.24</v>
      </c>
    </row>
    <row r="13" spans="3:4" x14ac:dyDescent="0.25">
      <c r="C13" s="15">
        <v>7</v>
      </c>
      <c r="D13" s="84">
        <v>1.32</v>
      </c>
    </row>
    <row r="14" spans="3:4" x14ac:dyDescent="0.25">
      <c r="C14" s="15">
        <v>8</v>
      </c>
      <c r="D14" s="84">
        <v>1.41</v>
      </c>
    </row>
    <row r="15" spans="3:4" x14ac:dyDescent="0.25">
      <c r="C15" s="15">
        <v>9</v>
      </c>
      <c r="D15" s="84">
        <v>1.45</v>
      </c>
    </row>
    <row r="16" spans="3:4" x14ac:dyDescent="0.25">
      <c r="C16" s="15">
        <v>10</v>
      </c>
      <c r="D16" s="84">
        <v>1.49</v>
      </c>
    </row>
    <row r="17" spans="3:4" x14ac:dyDescent="0.25">
      <c r="C17" s="15">
        <v>11</v>
      </c>
      <c r="D17" s="84">
        <v>1.51</v>
      </c>
    </row>
    <row r="18" spans="3:4" x14ac:dyDescent="0.25">
      <c r="C18" s="15">
        <v>12</v>
      </c>
      <c r="D18" s="84">
        <v>1.48</v>
      </c>
    </row>
    <row r="19" spans="3:4" x14ac:dyDescent="0.25">
      <c r="C19" s="15">
        <v>13</v>
      </c>
      <c r="D19" s="84">
        <v>1.56</v>
      </c>
    </row>
    <row r="20" spans="3:4" x14ac:dyDescent="0.25">
      <c r="C20" s="15">
        <v>14</v>
      </c>
      <c r="D20" s="84">
        <v>1.57</v>
      </c>
    </row>
    <row r="21" spans="3:4" x14ac:dyDescent="0.25">
      <c r="C21" s="15">
        <v>15</v>
      </c>
      <c r="D21" s="84">
        <v>1.59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6E0C9-16A1-4695-A17C-45371DD0D9AA}">
  <dimension ref="B2:O29"/>
  <sheetViews>
    <sheetView topLeftCell="H12" zoomScaleNormal="100" workbookViewId="0">
      <selection activeCell="F6" sqref="F6"/>
    </sheetView>
  </sheetViews>
  <sheetFormatPr defaultRowHeight="15" x14ac:dyDescent="0.25"/>
  <cols>
    <col min="2" max="2" width="20.28515625" customWidth="1"/>
    <col min="3" max="3" width="31.85546875" customWidth="1"/>
    <col min="4" max="5" width="13.28515625" customWidth="1"/>
    <col min="7" max="7" width="20.5703125" customWidth="1"/>
    <col min="8" max="8" width="31.5703125" customWidth="1"/>
    <col min="9" max="9" width="11.85546875" customWidth="1"/>
    <col min="10" max="10" width="14.42578125" customWidth="1"/>
    <col min="12" max="12" width="19.7109375" customWidth="1"/>
    <col min="13" max="13" width="32.5703125" customWidth="1"/>
    <col min="14" max="14" width="10.7109375" customWidth="1"/>
    <col min="15" max="15" width="15.140625" customWidth="1"/>
  </cols>
  <sheetData>
    <row r="2" spans="2:15" x14ac:dyDescent="0.25">
      <c r="B2" s="106" t="s">
        <v>137</v>
      </c>
      <c r="C2" s="106"/>
      <c r="G2" s="106" t="s">
        <v>138</v>
      </c>
      <c r="H2" s="106"/>
      <c r="L2" s="106" t="s">
        <v>139</v>
      </c>
      <c r="M2" s="106"/>
    </row>
    <row r="3" spans="2:15" x14ac:dyDescent="0.25">
      <c r="B3" s="107"/>
      <c r="C3" s="107"/>
      <c r="G3" s="107"/>
      <c r="H3" s="107"/>
      <c r="L3" s="107"/>
      <c r="M3" s="107"/>
    </row>
    <row r="4" spans="2:15" x14ac:dyDescent="0.25">
      <c r="B4" s="108" t="s">
        <v>39</v>
      </c>
      <c r="C4" s="109" t="s">
        <v>22</v>
      </c>
      <c r="D4" s="109" t="s">
        <v>40</v>
      </c>
      <c r="E4" s="110" t="s">
        <v>30</v>
      </c>
      <c r="G4" s="108" t="s">
        <v>39</v>
      </c>
      <c r="H4" s="109" t="s">
        <v>22</v>
      </c>
      <c r="I4" s="109" t="s">
        <v>40</v>
      </c>
      <c r="J4" s="110" t="s">
        <v>30</v>
      </c>
      <c r="L4" s="108" t="s">
        <v>39</v>
      </c>
      <c r="M4" s="109" t="s">
        <v>22</v>
      </c>
      <c r="N4" s="109" t="s">
        <v>40</v>
      </c>
      <c r="O4" s="110" t="s">
        <v>30</v>
      </c>
    </row>
    <row r="5" spans="2:15" x14ac:dyDescent="0.25">
      <c r="B5" s="108"/>
      <c r="C5" s="109"/>
      <c r="D5" s="109"/>
      <c r="E5" s="110"/>
      <c r="G5" s="108"/>
      <c r="H5" s="109"/>
      <c r="I5" s="109"/>
      <c r="J5" s="110"/>
      <c r="L5" s="108"/>
      <c r="M5" s="109"/>
      <c r="N5" s="109"/>
      <c r="O5" s="110"/>
    </row>
    <row r="6" spans="2:15" ht="15.75" x14ac:dyDescent="0.25">
      <c r="B6" s="111" t="s">
        <v>31</v>
      </c>
      <c r="C6" s="8" t="s">
        <v>100</v>
      </c>
      <c r="D6" s="26">
        <v>4</v>
      </c>
      <c r="E6" s="26">
        <v>5</v>
      </c>
      <c r="G6" s="111" t="s">
        <v>31</v>
      </c>
      <c r="H6" s="8" t="s">
        <v>100</v>
      </c>
      <c r="I6" s="26">
        <v>3</v>
      </c>
      <c r="J6" s="26">
        <v>4</v>
      </c>
      <c r="L6" s="111" t="s">
        <v>31</v>
      </c>
      <c r="M6" s="8" t="s">
        <v>100</v>
      </c>
      <c r="N6" s="26">
        <v>2</v>
      </c>
      <c r="O6" s="26">
        <v>4</v>
      </c>
    </row>
    <row r="7" spans="2:15" ht="15.75" x14ac:dyDescent="0.25">
      <c r="B7" s="112"/>
      <c r="C7" s="8" t="s">
        <v>101</v>
      </c>
      <c r="D7" s="26">
        <v>3</v>
      </c>
      <c r="E7" s="26">
        <v>4</v>
      </c>
      <c r="G7" s="112"/>
      <c r="H7" s="8" t="s">
        <v>101</v>
      </c>
      <c r="I7" s="26">
        <v>4</v>
      </c>
      <c r="J7" s="26">
        <v>6</v>
      </c>
      <c r="L7" s="112"/>
      <c r="M7" s="8" t="s">
        <v>101</v>
      </c>
      <c r="N7" s="26">
        <v>2</v>
      </c>
      <c r="O7" s="26">
        <v>3</v>
      </c>
    </row>
    <row r="8" spans="2:15" ht="14.25" customHeight="1" x14ac:dyDescent="0.25">
      <c r="B8" s="112"/>
      <c r="C8" s="8" t="s">
        <v>32</v>
      </c>
      <c r="D8" s="26">
        <v>5</v>
      </c>
      <c r="E8" s="26">
        <v>6</v>
      </c>
      <c r="G8" s="112"/>
      <c r="H8" s="8" t="s">
        <v>32</v>
      </c>
      <c r="I8" s="26">
        <v>4</v>
      </c>
      <c r="J8" s="26">
        <v>5</v>
      </c>
      <c r="L8" s="112"/>
      <c r="M8" s="8" t="s">
        <v>32</v>
      </c>
      <c r="N8" s="26">
        <v>6</v>
      </c>
      <c r="O8" s="26">
        <v>6</v>
      </c>
    </row>
    <row r="9" spans="2:15" ht="15.75" x14ac:dyDescent="0.25">
      <c r="B9" s="113"/>
      <c r="C9" s="8" t="s">
        <v>102</v>
      </c>
      <c r="D9" s="26">
        <v>4</v>
      </c>
      <c r="E9" s="26">
        <v>5</v>
      </c>
      <c r="G9" s="113"/>
      <c r="H9" s="8" t="s">
        <v>102</v>
      </c>
      <c r="I9" s="26">
        <v>4</v>
      </c>
      <c r="J9" s="26">
        <v>5</v>
      </c>
      <c r="L9" s="113"/>
      <c r="M9" s="8" t="s">
        <v>102</v>
      </c>
      <c r="N9" s="26">
        <v>5</v>
      </c>
      <c r="O9" s="26">
        <v>6</v>
      </c>
    </row>
    <row r="10" spans="2:15" ht="15.75" x14ac:dyDescent="0.25">
      <c r="B10" s="111" t="s">
        <v>33</v>
      </c>
      <c r="C10" s="8" t="s">
        <v>103</v>
      </c>
      <c r="D10" s="26">
        <v>6</v>
      </c>
      <c r="E10" s="26">
        <v>7</v>
      </c>
      <c r="G10" s="111" t="s">
        <v>33</v>
      </c>
      <c r="H10" s="8" t="s">
        <v>103</v>
      </c>
      <c r="I10" s="26">
        <v>7</v>
      </c>
      <c r="J10" s="26">
        <v>8</v>
      </c>
      <c r="L10" s="111" t="s">
        <v>33</v>
      </c>
      <c r="M10" s="8" t="s">
        <v>103</v>
      </c>
      <c r="N10" s="26">
        <v>7</v>
      </c>
      <c r="O10" s="26">
        <v>7</v>
      </c>
    </row>
    <row r="11" spans="2:15" ht="15.75" x14ac:dyDescent="0.25">
      <c r="B11" s="112"/>
      <c r="C11" s="8" t="s">
        <v>105</v>
      </c>
      <c r="D11" s="26">
        <v>8</v>
      </c>
      <c r="E11" s="26">
        <v>9</v>
      </c>
      <c r="G11" s="112"/>
      <c r="H11" s="8" t="s">
        <v>105</v>
      </c>
      <c r="I11" s="26">
        <v>6</v>
      </c>
      <c r="J11" s="26">
        <v>7</v>
      </c>
      <c r="L11" s="112"/>
      <c r="M11" s="8" t="s">
        <v>105</v>
      </c>
      <c r="N11" s="26">
        <v>8</v>
      </c>
      <c r="O11" s="26">
        <v>8</v>
      </c>
    </row>
    <row r="12" spans="2:15" ht="15.75" x14ac:dyDescent="0.25">
      <c r="B12" s="112"/>
      <c r="C12" s="8" t="s">
        <v>34</v>
      </c>
      <c r="D12" s="26">
        <v>4</v>
      </c>
      <c r="E12" s="26">
        <v>5</v>
      </c>
      <c r="G12" s="112"/>
      <c r="H12" s="8" t="s">
        <v>34</v>
      </c>
      <c r="I12" s="26">
        <v>3</v>
      </c>
      <c r="J12" s="26">
        <v>4</v>
      </c>
      <c r="L12" s="112"/>
      <c r="M12" s="8" t="s">
        <v>34</v>
      </c>
      <c r="N12" s="26">
        <v>5</v>
      </c>
      <c r="O12" s="26">
        <v>6</v>
      </c>
    </row>
    <row r="13" spans="2:15" ht="15.75" x14ac:dyDescent="0.25">
      <c r="B13" s="113"/>
      <c r="C13" s="8" t="s">
        <v>104</v>
      </c>
      <c r="D13" s="26">
        <v>5</v>
      </c>
      <c r="E13" s="26">
        <v>6</v>
      </c>
      <c r="G13" s="113"/>
      <c r="H13" s="8" t="s">
        <v>104</v>
      </c>
      <c r="I13" s="26">
        <v>4</v>
      </c>
      <c r="J13" s="26">
        <v>5</v>
      </c>
      <c r="L13" s="113"/>
      <c r="M13" s="8" t="s">
        <v>104</v>
      </c>
      <c r="N13" s="26">
        <v>6</v>
      </c>
      <c r="O13" s="26">
        <v>6</v>
      </c>
    </row>
    <row r="14" spans="2:15" ht="15.75" x14ac:dyDescent="0.25">
      <c r="B14" s="111" t="s">
        <v>36</v>
      </c>
      <c r="C14" s="8" t="s">
        <v>106</v>
      </c>
      <c r="D14" s="26">
        <v>6</v>
      </c>
      <c r="E14" s="26">
        <v>7</v>
      </c>
      <c r="G14" s="111" t="s">
        <v>36</v>
      </c>
      <c r="H14" s="8" t="s">
        <v>106</v>
      </c>
      <c r="I14" s="26">
        <v>7</v>
      </c>
      <c r="J14" s="26">
        <v>8</v>
      </c>
      <c r="L14" s="111" t="s">
        <v>36</v>
      </c>
      <c r="M14" s="8" t="s">
        <v>106</v>
      </c>
      <c r="N14" s="26">
        <v>4</v>
      </c>
      <c r="O14" s="26">
        <v>6</v>
      </c>
    </row>
    <row r="15" spans="2:15" ht="15.75" x14ac:dyDescent="0.25">
      <c r="B15" s="112"/>
      <c r="C15" s="8" t="s">
        <v>37</v>
      </c>
      <c r="D15" s="26">
        <v>5</v>
      </c>
      <c r="E15" s="26">
        <v>6</v>
      </c>
      <c r="G15" s="112"/>
      <c r="H15" s="8" t="s">
        <v>37</v>
      </c>
      <c r="I15" s="26">
        <v>4</v>
      </c>
      <c r="J15" s="26">
        <v>5</v>
      </c>
      <c r="L15" s="112"/>
      <c r="M15" s="8" t="s">
        <v>37</v>
      </c>
      <c r="N15" s="26">
        <v>3</v>
      </c>
      <c r="O15" s="26">
        <v>3</v>
      </c>
    </row>
    <row r="16" spans="2:15" ht="15.75" x14ac:dyDescent="0.25">
      <c r="B16" s="112"/>
      <c r="C16" s="8" t="s">
        <v>108</v>
      </c>
      <c r="D16" s="26">
        <v>6</v>
      </c>
      <c r="E16" s="26">
        <v>7</v>
      </c>
      <c r="G16" s="112"/>
      <c r="H16" s="8" t="s">
        <v>108</v>
      </c>
      <c r="I16" s="26">
        <v>5</v>
      </c>
      <c r="J16" s="26">
        <v>6</v>
      </c>
      <c r="L16" s="112"/>
      <c r="M16" s="8" t="s">
        <v>108</v>
      </c>
      <c r="N16" s="26">
        <v>7</v>
      </c>
      <c r="O16" s="26">
        <v>7</v>
      </c>
    </row>
    <row r="17" spans="2:15" ht="15.75" x14ac:dyDescent="0.25">
      <c r="B17" s="113"/>
      <c r="C17" s="8" t="s">
        <v>107</v>
      </c>
      <c r="D17" s="26">
        <v>8</v>
      </c>
      <c r="E17" s="26">
        <v>9</v>
      </c>
      <c r="G17" s="113"/>
      <c r="H17" s="8" t="s">
        <v>107</v>
      </c>
      <c r="I17" s="26">
        <v>8</v>
      </c>
      <c r="J17" s="26">
        <v>9</v>
      </c>
      <c r="L17" s="113"/>
      <c r="M17" s="8" t="s">
        <v>107</v>
      </c>
      <c r="N17" s="26">
        <v>8</v>
      </c>
      <c r="O17" s="26">
        <v>9</v>
      </c>
    </row>
    <row r="18" spans="2:15" ht="15.75" x14ac:dyDescent="0.25">
      <c r="B18" s="114" t="s">
        <v>38</v>
      </c>
      <c r="C18" s="8" t="s">
        <v>55</v>
      </c>
      <c r="D18" s="26">
        <v>5</v>
      </c>
      <c r="E18" s="26">
        <v>6</v>
      </c>
      <c r="G18" s="114" t="s">
        <v>38</v>
      </c>
      <c r="H18" s="8" t="s">
        <v>55</v>
      </c>
      <c r="I18" s="26">
        <v>4</v>
      </c>
      <c r="J18" s="26">
        <v>4</v>
      </c>
      <c r="L18" s="114" t="s">
        <v>38</v>
      </c>
      <c r="M18" s="8" t="s">
        <v>55</v>
      </c>
      <c r="N18" s="26">
        <v>6</v>
      </c>
      <c r="O18" s="26">
        <v>6</v>
      </c>
    </row>
    <row r="19" spans="2:15" ht="15.75" x14ac:dyDescent="0.25">
      <c r="B19" s="116"/>
      <c r="C19" s="8" t="s">
        <v>109</v>
      </c>
      <c r="D19" s="26">
        <v>7</v>
      </c>
      <c r="E19" s="26">
        <v>8</v>
      </c>
      <c r="G19" s="116"/>
      <c r="H19" s="8" t="s">
        <v>109</v>
      </c>
      <c r="I19" s="26">
        <v>8</v>
      </c>
      <c r="J19" s="26">
        <v>8</v>
      </c>
      <c r="L19" s="116"/>
      <c r="M19" s="8" t="s">
        <v>109</v>
      </c>
      <c r="N19" s="26">
        <v>5</v>
      </c>
      <c r="O19" s="26">
        <v>6</v>
      </c>
    </row>
    <row r="20" spans="2:15" ht="15.75" x14ac:dyDescent="0.25">
      <c r="B20" s="116"/>
      <c r="C20" s="8" t="s">
        <v>110</v>
      </c>
      <c r="D20" s="26">
        <v>6</v>
      </c>
      <c r="E20" s="26">
        <v>7</v>
      </c>
      <c r="G20" s="116"/>
      <c r="H20" s="8" t="s">
        <v>110</v>
      </c>
      <c r="I20" s="26">
        <v>5</v>
      </c>
      <c r="J20" s="26">
        <v>7</v>
      </c>
      <c r="L20" s="116"/>
      <c r="M20" s="8" t="s">
        <v>110</v>
      </c>
      <c r="N20" s="26">
        <v>7</v>
      </c>
      <c r="O20" s="26">
        <v>7</v>
      </c>
    </row>
    <row r="21" spans="2:15" ht="15.75" x14ac:dyDescent="0.25">
      <c r="B21" s="115"/>
      <c r="C21" s="8" t="s">
        <v>111</v>
      </c>
      <c r="D21" s="26">
        <v>2</v>
      </c>
      <c r="E21" s="26">
        <v>3</v>
      </c>
      <c r="G21" s="115"/>
      <c r="H21" s="8" t="s">
        <v>111</v>
      </c>
      <c r="I21" s="26">
        <v>1</v>
      </c>
      <c r="J21" s="26">
        <v>3</v>
      </c>
      <c r="L21" s="115"/>
      <c r="M21" s="8" t="s">
        <v>111</v>
      </c>
      <c r="N21" s="26">
        <v>2</v>
      </c>
      <c r="O21" s="26">
        <v>3</v>
      </c>
    </row>
    <row r="22" spans="2:15" ht="15.75" x14ac:dyDescent="0.25">
      <c r="B22" s="7"/>
      <c r="G22" s="7"/>
      <c r="L22" s="7"/>
    </row>
    <row r="23" spans="2:15" ht="15.75" x14ac:dyDescent="0.25">
      <c r="B23" s="7"/>
      <c r="C23" s="7"/>
      <c r="D23" s="51"/>
      <c r="E23" s="51"/>
      <c r="G23" s="7"/>
      <c r="H23" s="7"/>
      <c r="I23" s="51"/>
      <c r="J23" s="51"/>
      <c r="L23" s="7"/>
      <c r="M23" s="7"/>
      <c r="N23" s="51"/>
      <c r="O23" s="51"/>
    </row>
    <row r="24" spans="2:15" ht="15.75" x14ac:dyDescent="0.25">
      <c r="B24" s="114" t="s">
        <v>81</v>
      </c>
      <c r="C24" s="23" t="s">
        <v>82</v>
      </c>
      <c r="D24" s="23" t="s">
        <v>84</v>
      </c>
      <c r="G24" s="114" t="s">
        <v>81</v>
      </c>
      <c r="H24" s="23" t="s">
        <v>82</v>
      </c>
      <c r="I24" s="23" t="s">
        <v>84</v>
      </c>
      <c r="L24" s="114" t="s">
        <v>81</v>
      </c>
      <c r="M24" s="23" t="s">
        <v>82</v>
      </c>
      <c r="N24" s="23" t="s">
        <v>84</v>
      </c>
    </row>
    <row r="25" spans="2:15" ht="15.75" x14ac:dyDescent="0.25">
      <c r="B25" s="115"/>
      <c r="C25" s="49" t="s">
        <v>83</v>
      </c>
      <c r="D25" s="24" t="s">
        <v>85</v>
      </c>
      <c r="E25" s="51"/>
      <c r="G25" s="115"/>
      <c r="H25" s="49" t="s">
        <v>83</v>
      </c>
      <c r="I25" s="24" t="s">
        <v>85</v>
      </c>
      <c r="J25" s="51"/>
      <c r="L25" s="115"/>
      <c r="M25" s="49" t="s">
        <v>83</v>
      </c>
      <c r="N25" s="24" t="s">
        <v>85</v>
      </c>
      <c r="O25" s="51"/>
    </row>
    <row r="26" spans="2:15" ht="15.75" x14ac:dyDescent="0.25">
      <c r="B26" s="22" t="s">
        <v>31</v>
      </c>
      <c r="C26" s="16">
        <v>4</v>
      </c>
      <c r="D26" s="16">
        <v>5</v>
      </c>
      <c r="G26" s="22" t="s">
        <v>31</v>
      </c>
      <c r="H26" s="16">
        <v>6</v>
      </c>
      <c r="I26" s="16">
        <v>6</v>
      </c>
      <c r="L26" s="22" t="s">
        <v>31</v>
      </c>
      <c r="M26" s="16">
        <v>5</v>
      </c>
      <c r="N26" s="16">
        <v>5</v>
      </c>
    </row>
    <row r="27" spans="2:15" ht="15.75" x14ac:dyDescent="0.25">
      <c r="B27" s="22" t="s">
        <v>33</v>
      </c>
      <c r="C27" s="16">
        <v>7</v>
      </c>
      <c r="D27" s="16">
        <v>7</v>
      </c>
      <c r="G27" s="22" t="s">
        <v>33</v>
      </c>
      <c r="H27" s="16">
        <v>8</v>
      </c>
      <c r="I27" s="16">
        <v>9</v>
      </c>
      <c r="L27" s="22" t="s">
        <v>33</v>
      </c>
      <c r="M27" s="16">
        <v>6</v>
      </c>
      <c r="N27" s="16">
        <v>7</v>
      </c>
    </row>
    <row r="28" spans="2:15" ht="15.75" x14ac:dyDescent="0.25">
      <c r="B28" s="22" t="s">
        <v>36</v>
      </c>
      <c r="C28" s="16">
        <v>6</v>
      </c>
      <c r="D28" s="16">
        <v>7</v>
      </c>
      <c r="G28" s="22" t="s">
        <v>36</v>
      </c>
      <c r="H28" s="16">
        <v>8</v>
      </c>
      <c r="I28" s="16">
        <v>7</v>
      </c>
      <c r="L28" s="22" t="s">
        <v>36</v>
      </c>
      <c r="M28" s="16">
        <v>6</v>
      </c>
      <c r="N28" s="16">
        <v>7</v>
      </c>
    </row>
    <row r="29" spans="2:15" ht="15.75" x14ac:dyDescent="0.25">
      <c r="B29" s="22" t="s">
        <v>38</v>
      </c>
      <c r="C29" s="16">
        <v>6</v>
      </c>
      <c r="D29" s="16">
        <v>7</v>
      </c>
      <c r="G29" s="22" t="s">
        <v>38</v>
      </c>
      <c r="H29" s="16">
        <v>7</v>
      </c>
      <c r="I29" s="16">
        <v>7</v>
      </c>
      <c r="L29" s="22" t="s">
        <v>38</v>
      </c>
      <c r="M29" s="16">
        <v>8</v>
      </c>
      <c r="N29" s="16">
        <v>8</v>
      </c>
    </row>
  </sheetData>
  <mergeCells count="30">
    <mergeCell ref="B24:B25"/>
    <mergeCell ref="G24:G25"/>
    <mergeCell ref="L24:L25"/>
    <mergeCell ref="B14:B17"/>
    <mergeCell ref="G14:G17"/>
    <mergeCell ref="L14:L17"/>
    <mergeCell ref="B18:B21"/>
    <mergeCell ref="G18:G21"/>
    <mergeCell ref="L18:L21"/>
    <mergeCell ref="N4:N5"/>
    <mergeCell ref="O4:O5"/>
    <mergeCell ref="B10:B13"/>
    <mergeCell ref="G10:G13"/>
    <mergeCell ref="L10:L13"/>
    <mergeCell ref="B6:B9"/>
    <mergeCell ref="G6:G9"/>
    <mergeCell ref="L6:L9"/>
    <mergeCell ref="B2:C3"/>
    <mergeCell ref="G2:H3"/>
    <mergeCell ref="L2:M3"/>
    <mergeCell ref="B4:B5"/>
    <mergeCell ref="C4:C5"/>
    <mergeCell ref="D4:D5"/>
    <mergeCell ref="E4:E5"/>
    <mergeCell ref="G4:G5"/>
    <mergeCell ref="H4:H5"/>
    <mergeCell ref="I4:I5"/>
    <mergeCell ref="J4:J5"/>
    <mergeCell ref="L4:L5"/>
    <mergeCell ref="M4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30FF1-71AD-4454-9184-A64768108E04}">
  <dimension ref="A4:P52"/>
  <sheetViews>
    <sheetView workbookViewId="0">
      <selection activeCell="B6" sqref="B6:E23"/>
    </sheetView>
  </sheetViews>
  <sheetFormatPr defaultRowHeight="15" x14ac:dyDescent="0.25"/>
  <cols>
    <col min="2" max="2" width="20.28515625" customWidth="1"/>
    <col min="3" max="3" width="20.85546875" customWidth="1"/>
    <col min="4" max="5" width="13.5703125" customWidth="1"/>
    <col min="8" max="8" width="14.140625" customWidth="1"/>
  </cols>
  <sheetData>
    <row r="4" spans="2:16" x14ac:dyDescent="0.25">
      <c r="H4" t="s">
        <v>89</v>
      </c>
    </row>
    <row r="5" spans="2:16" x14ac:dyDescent="0.25">
      <c r="B5" s="117" t="s">
        <v>99</v>
      </c>
      <c r="C5" s="118"/>
      <c r="D5" s="118"/>
      <c r="E5" s="119"/>
      <c r="H5" s="89" t="s">
        <v>88</v>
      </c>
      <c r="I5" s="88" t="s">
        <v>86</v>
      </c>
      <c r="J5" s="93"/>
      <c r="K5" s="93"/>
      <c r="L5" s="93"/>
      <c r="M5" s="93"/>
      <c r="N5" s="93"/>
      <c r="O5" s="93"/>
      <c r="P5" s="94"/>
    </row>
    <row r="6" spans="2:16" x14ac:dyDescent="0.25">
      <c r="B6" s="108" t="s">
        <v>39</v>
      </c>
      <c r="C6" s="109" t="s">
        <v>22</v>
      </c>
      <c r="D6" s="109" t="s">
        <v>40</v>
      </c>
      <c r="E6" s="110" t="s">
        <v>30</v>
      </c>
      <c r="H6" s="120"/>
      <c r="I6" s="121">
        <v>1</v>
      </c>
      <c r="J6" s="122"/>
      <c r="K6" s="121">
        <v>2</v>
      </c>
      <c r="L6" s="122"/>
      <c r="M6" s="121">
        <v>3</v>
      </c>
      <c r="N6" s="122"/>
      <c r="O6" s="121">
        <v>4</v>
      </c>
      <c r="P6" s="122"/>
    </row>
    <row r="7" spans="2:16" x14ac:dyDescent="0.25">
      <c r="B7" s="108"/>
      <c r="C7" s="109"/>
      <c r="D7" s="109"/>
      <c r="E7" s="110"/>
      <c r="H7" s="90"/>
      <c r="I7" s="15" t="s">
        <v>82</v>
      </c>
      <c r="J7" s="15" t="s">
        <v>87</v>
      </c>
      <c r="K7" s="15" t="s">
        <v>82</v>
      </c>
      <c r="L7" s="15" t="s">
        <v>87</v>
      </c>
      <c r="M7" s="15" t="s">
        <v>82</v>
      </c>
      <c r="N7" s="15" t="s">
        <v>87</v>
      </c>
      <c r="O7" s="15" t="s">
        <v>82</v>
      </c>
      <c r="P7" s="15" t="s">
        <v>87</v>
      </c>
    </row>
    <row r="8" spans="2:16" ht="15.75" customHeight="1" x14ac:dyDescent="0.25">
      <c r="B8" s="111" t="s">
        <v>31</v>
      </c>
      <c r="C8" s="8" t="s">
        <v>100</v>
      </c>
      <c r="D8" s="26">
        <f>I11</f>
        <v>3</v>
      </c>
      <c r="E8" s="26">
        <f>J11</f>
        <v>4.333333333333333</v>
      </c>
      <c r="H8" s="15">
        <v>1</v>
      </c>
      <c r="I8" s="26">
        <v>4</v>
      </c>
      <c r="J8" s="26">
        <v>5</v>
      </c>
      <c r="K8" s="26">
        <v>3</v>
      </c>
      <c r="L8" s="26">
        <v>4</v>
      </c>
      <c r="M8" s="26">
        <v>5</v>
      </c>
      <c r="N8" s="26">
        <v>6</v>
      </c>
      <c r="O8" s="26">
        <v>4</v>
      </c>
      <c r="P8" s="26">
        <v>5</v>
      </c>
    </row>
    <row r="9" spans="2:16" ht="15" customHeight="1" x14ac:dyDescent="0.25">
      <c r="B9" s="112"/>
      <c r="C9" s="8" t="s">
        <v>101</v>
      </c>
      <c r="D9" s="26">
        <f>K11</f>
        <v>3</v>
      </c>
      <c r="E9" s="26">
        <f>L11</f>
        <v>4.333333333333333</v>
      </c>
      <c r="H9" s="15">
        <v>2</v>
      </c>
      <c r="I9" s="26">
        <v>3</v>
      </c>
      <c r="J9" s="26">
        <v>4</v>
      </c>
      <c r="K9" s="26">
        <v>4</v>
      </c>
      <c r="L9" s="26">
        <v>6</v>
      </c>
      <c r="M9" s="26">
        <v>4</v>
      </c>
      <c r="N9" s="26">
        <v>5</v>
      </c>
      <c r="O9" s="26">
        <v>4</v>
      </c>
      <c r="P9" s="26">
        <v>5</v>
      </c>
    </row>
    <row r="10" spans="2:16" ht="15" customHeight="1" x14ac:dyDescent="0.25">
      <c r="B10" s="112"/>
      <c r="C10" s="8" t="s">
        <v>32</v>
      </c>
      <c r="D10" s="26">
        <f>M11</f>
        <v>5</v>
      </c>
      <c r="E10" s="26">
        <f>N11</f>
        <v>5.666666666666667</v>
      </c>
      <c r="H10" s="15">
        <v>3</v>
      </c>
      <c r="I10" s="26">
        <v>2</v>
      </c>
      <c r="J10" s="26">
        <v>4</v>
      </c>
      <c r="K10" s="26">
        <v>2</v>
      </c>
      <c r="L10" s="26">
        <v>3</v>
      </c>
      <c r="M10" s="26">
        <v>6</v>
      </c>
      <c r="N10" s="26">
        <v>6</v>
      </c>
      <c r="O10" s="26">
        <v>5</v>
      </c>
      <c r="P10" s="26">
        <v>6</v>
      </c>
    </row>
    <row r="11" spans="2:16" ht="15" customHeight="1" x14ac:dyDescent="0.25">
      <c r="B11" s="113"/>
      <c r="C11" s="8" t="s">
        <v>102</v>
      </c>
      <c r="D11" s="26">
        <f>O11</f>
        <v>4.333333333333333</v>
      </c>
      <c r="E11" s="26">
        <f>P11</f>
        <v>5.333333333333333</v>
      </c>
      <c r="H11" s="15" t="s">
        <v>77</v>
      </c>
      <c r="I11" s="16">
        <f>AVERAGE(I8:I10)</f>
        <v>3</v>
      </c>
      <c r="J11" s="16">
        <f t="shared" ref="J11:P11" si="0">AVERAGE(J8:J10)</f>
        <v>4.333333333333333</v>
      </c>
      <c r="K11" s="16">
        <f>AVERAGE(K8:K10)</f>
        <v>3</v>
      </c>
      <c r="L11" s="16">
        <f>AVERAGE(L8:L10)</f>
        <v>4.333333333333333</v>
      </c>
      <c r="M11" s="16">
        <f t="shared" ref="M11:N11" si="1">AVERAGE(M8:M10)</f>
        <v>5</v>
      </c>
      <c r="N11" s="16">
        <f t="shared" si="1"/>
        <v>5.666666666666667</v>
      </c>
      <c r="O11" s="16">
        <f t="shared" si="0"/>
        <v>4.333333333333333</v>
      </c>
      <c r="P11" s="16">
        <f t="shared" si="0"/>
        <v>5.333333333333333</v>
      </c>
    </row>
    <row r="12" spans="2:16" ht="15" customHeight="1" x14ac:dyDescent="0.25">
      <c r="B12" s="111" t="s">
        <v>33</v>
      </c>
      <c r="C12" s="8" t="s">
        <v>103</v>
      </c>
      <c r="D12" s="26">
        <f>I21</f>
        <v>6.666666666666667</v>
      </c>
      <c r="E12" s="26">
        <f>J21</f>
        <v>7.333333333333333</v>
      </c>
    </row>
    <row r="13" spans="2:16" ht="15" customHeight="1" x14ac:dyDescent="0.25">
      <c r="B13" s="112"/>
      <c r="C13" s="8" t="s">
        <v>105</v>
      </c>
      <c r="D13" s="26">
        <f>K21</f>
        <v>7.333333333333333</v>
      </c>
      <c r="E13" s="26">
        <f>L21</f>
        <v>8</v>
      </c>
    </row>
    <row r="14" spans="2:16" ht="15" customHeight="1" x14ac:dyDescent="0.25">
      <c r="B14" s="112"/>
      <c r="C14" s="8" t="s">
        <v>34</v>
      </c>
      <c r="D14" s="26">
        <f>M21</f>
        <v>4</v>
      </c>
      <c r="E14" s="26">
        <f>N21</f>
        <v>5</v>
      </c>
      <c r="H14" t="s">
        <v>91</v>
      </c>
    </row>
    <row r="15" spans="2:16" ht="15" customHeight="1" x14ac:dyDescent="0.25">
      <c r="B15" s="113"/>
      <c r="C15" s="8" t="s">
        <v>104</v>
      </c>
      <c r="D15" s="26">
        <f>O21</f>
        <v>5</v>
      </c>
      <c r="E15" s="26">
        <f>P21</f>
        <v>5.666666666666667</v>
      </c>
      <c r="H15" s="95" t="s">
        <v>88</v>
      </c>
      <c r="I15" s="95" t="s">
        <v>86</v>
      </c>
      <c r="J15" s="95"/>
      <c r="K15" s="95"/>
      <c r="L15" s="95"/>
      <c r="M15" s="95"/>
      <c r="N15" s="95"/>
      <c r="O15" s="95"/>
      <c r="P15" s="95"/>
    </row>
    <row r="16" spans="2:16" ht="15" customHeight="1" x14ac:dyDescent="0.25">
      <c r="B16" s="111" t="s">
        <v>36</v>
      </c>
      <c r="C16" s="8" t="s">
        <v>106</v>
      </c>
      <c r="D16" s="26">
        <f>I31</f>
        <v>5.666666666666667</v>
      </c>
      <c r="E16" s="26">
        <f>J31</f>
        <v>7</v>
      </c>
      <c r="H16" s="95"/>
      <c r="I16" s="123">
        <v>1</v>
      </c>
      <c r="J16" s="123"/>
      <c r="K16" s="123">
        <v>2</v>
      </c>
      <c r="L16" s="123"/>
      <c r="M16" s="123">
        <v>3</v>
      </c>
      <c r="N16" s="123"/>
      <c r="O16" s="123">
        <v>4</v>
      </c>
      <c r="P16" s="123"/>
    </row>
    <row r="17" spans="2:16" ht="15" customHeight="1" x14ac:dyDescent="0.25">
      <c r="B17" s="112"/>
      <c r="C17" s="8" t="s">
        <v>37</v>
      </c>
      <c r="D17" s="26">
        <f>K31</f>
        <v>4</v>
      </c>
      <c r="E17" s="26">
        <f>L31</f>
        <v>4.666666666666667</v>
      </c>
      <c r="H17" s="95"/>
      <c r="I17" s="15" t="s">
        <v>82</v>
      </c>
      <c r="J17" s="15" t="s">
        <v>87</v>
      </c>
      <c r="K17" s="15" t="s">
        <v>82</v>
      </c>
      <c r="L17" s="15" t="s">
        <v>87</v>
      </c>
      <c r="M17" s="15" t="s">
        <v>82</v>
      </c>
      <c r="N17" s="15" t="s">
        <v>87</v>
      </c>
      <c r="O17" s="15" t="s">
        <v>82</v>
      </c>
      <c r="P17" s="15" t="s">
        <v>87</v>
      </c>
    </row>
    <row r="18" spans="2:16" ht="15" customHeight="1" x14ac:dyDescent="0.25">
      <c r="B18" s="112"/>
      <c r="C18" s="8" t="s">
        <v>108</v>
      </c>
      <c r="D18" s="26">
        <f>M31</f>
        <v>6</v>
      </c>
      <c r="E18" s="26">
        <f>N31</f>
        <v>6.666666666666667</v>
      </c>
      <c r="H18" s="15">
        <v>1</v>
      </c>
      <c r="I18" s="26">
        <v>6</v>
      </c>
      <c r="J18" s="26">
        <v>7</v>
      </c>
      <c r="K18" s="26">
        <v>8</v>
      </c>
      <c r="L18" s="26">
        <v>9</v>
      </c>
      <c r="M18" s="26">
        <v>4</v>
      </c>
      <c r="N18" s="26">
        <v>5</v>
      </c>
      <c r="O18" s="26">
        <v>5</v>
      </c>
      <c r="P18" s="26">
        <v>6</v>
      </c>
    </row>
    <row r="19" spans="2:16" ht="15" customHeight="1" x14ac:dyDescent="0.25">
      <c r="B19" s="113"/>
      <c r="C19" s="8" t="s">
        <v>107</v>
      </c>
      <c r="D19" s="26">
        <f>O31</f>
        <v>8</v>
      </c>
      <c r="E19" s="26">
        <f>P31</f>
        <v>9</v>
      </c>
      <c r="H19" s="15">
        <v>2</v>
      </c>
      <c r="I19" s="26">
        <v>7</v>
      </c>
      <c r="J19" s="26">
        <v>8</v>
      </c>
      <c r="K19" s="26">
        <v>6</v>
      </c>
      <c r="L19" s="26">
        <v>7</v>
      </c>
      <c r="M19" s="26">
        <v>3</v>
      </c>
      <c r="N19" s="26">
        <v>4</v>
      </c>
      <c r="O19" s="26">
        <v>4</v>
      </c>
      <c r="P19" s="26">
        <v>5</v>
      </c>
    </row>
    <row r="20" spans="2:16" ht="15" customHeight="1" x14ac:dyDescent="0.25">
      <c r="B20" s="114" t="s">
        <v>38</v>
      </c>
      <c r="C20" s="8" t="s">
        <v>55</v>
      </c>
      <c r="D20" s="26">
        <f>I41</f>
        <v>5</v>
      </c>
      <c r="E20" s="26">
        <f>J41</f>
        <v>5.333333333333333</v>
      </c>
      <c r="H20" s="15">
        <v>3</v>
      </c>
      <c r="I20" s="26">
        <v>7</v>
      </c>
      <c r="J20" s="26">
        <v>7</v>
      </c>
      <c r="K20" s="26">
        <v>8</v>
      </c>
      <c r="L20" s="26">
        <v>8</v>
      </c>
      <c r="M20" s="26">
        <v>5</v>
      </c>
      <c r="N20" s="26">
        <v>6</v>
      </c>
      <c r="O20" s="26">
        <v>6</v>
      </c>
      <c r="P20" s="26">
        <v>6</v>
      </c>
    </row>
    <row r="21" spans="2:16" ht="15" customHeight="1" x14ac:dyDescent="0.25">
      <c r="B21" s="116"/>
      <c r="C21" s="8" t="s">
        <v>109</v>
      </c>
      <c r="D21" s="26">
        <f>K41</f>
        <v>6.666666666666667</v>
      </c>
      <c r="E21" s="26">
        <f>L41</f>
        <v>7.333333333333333</v>
      </c>
      <c r="H21" s="15" t="s">
        <v>77</v>
      </c>
      <c r="I21" s="16">
        <f t="shared" ref="I21:P21" si="2">AVERAGE(I18:I20)</f>
        <v>6.666666666666667</v>
      </c>
      <c r="J21" s="16">
        <f t="shared" si="2"/>
        <v>7.333333333333333</v>
      </c>
      <c r="K21" s="16">
        <f t="shared" si="2"/>
        <v>7.333333333333333</v>
      </c>
      <c r="L21" s="16">
        <f t="shared" si="2"/>
        <v>8</v>
      </c>
      <c r="M21" s="16">
        <f t="shared" si="2"/>
        <v>4</v>
      </c>
      <c r="N21" s="16">
        <f t="shared" si="2"/>
        <v>5</v>
      </c>
      <c r="O21" s="16">
        <f t="shared" si="2"/>
        <v>5</v>
      </c>
      <c r="P21" s="16">
        <f t="shared" si="2"/>
        <v>5.666666666666667</v>
      </c>
    </row>
    <row r="22" spans="2:16" ht="15" customHeight="1" x14ac:dyDescent="0.25">
      <c r="B22" s="116"/>
      <c r="C22" s="8" t="s">
        <v>110</v>
      </c>
      <c r="D22" s="26">
        <f>M41</f>
        <v>6</v>
      </c>
      <c r="E22" s="26">
        <f>N41</f>
        <v>7</v>
      </c>
    </row>
    <row r="23" spans="2:16" ht="15" customHeight="1" x14ac:dyDescent="0.25">
      <c r="B23" s="115"/>
      <c r="C23" s="8" t="s">
        <v>111</v>
      </c>
      <c r="D23" s="26">
        <f>O41</f>
        <v>1.6666666666666667</v>
      </c>
      <c r="E23" s="26">
        <f>P41</f>
        <v>3</v>
      </c>
    </row>
    <row r="24" spans="2:16" ht="15" customHeight="1" x14ac:dyDescent="0.25">
      <c r="B24" s="7"/>
      <c r="H24" t="s">
        <v>90</v>
      </c>
    </row>
    <row r="25" spans="2:16" ht="15" customHeight="1" x14ac:dyDescent="0.25">
      <c r="B25" s="7"/>
      <c r="C25" s="7"/>
      <c r="D25" s="51"/>
      <c r="E25" s="51"/>
      <c r="H25" s="95" t="s">
        <v>88</v>
      </c>
      <c r="I25" s="95" t="s">
        <v>86</v>
      </c>
      <c r="J25" s="95"/>
      <c r="K25" s="95"/>
      <c r="L25" s="95"/>
      <c r="M25" s="95"/>
      <c r="N25" s="95"/>
      <c r="O25" s="95"/>
      <c r="P25" s="95"/>
    </row>
    <row r="26" spans="2:16" ht="15" customHeight="1" x14ac:dyDescent="0.25">
      <c r="B26" s="114" t="s">
        <v>81</v>
      </c>
      <c r="C26" s="23" t="s">
        <v>82</v>
      </c>
      <c r="D26" s="23" t="s">
        <v>84</v>
      </c>
      <c r="H26" s="95"/>
      <c r="I26" s="123">
        <v>1</v>
      </c>
      <c r="J26" s="123"/>
      <c r="K26" s="123">
        <v>2</v>
      </c>
      <c r="L26" s="123"/>
      <c r="M26" s="123">
        <v>3</v>
      </c>
      <c r="N26" s="123"/>
      <c r="O26" s="123">
        <v>4</v>
      </c>
      <c r="P26" s="123"/>
    </row>
    <row r="27" spans="2:16" ht="15" customHeight="1" x14ac:dyDescent="0.25">
      <c r="B27" s="115"/>
      <c r="C27" s="49" t="s">
        <v>83</v>
      </c>
      <c r="D27" s="24" t="s">
        <v>85</v>
      </c>
      <c r="E27" s="51"/>
      <c r="H27" s="95"/>
      <c r="I27" s="15" t="s">
        <v>82</v>
      </c>
      <c r="J27" s="15" t="s">
        <v>87</v>
      </c>
      <c r="K27" s="15" t="s">
        <v>82</v>
      </c>
      <c r="L27" s="15" t="s">
        <v>87</v>
      </c>
      <c r="M27" s="15" t="s">
        <v>82</v>
      </c>
      <c r="N27" s="15" t="s">
        <v>87</v>
      </c>
      <c r="O27" s="15" t="s">
        <v>82</v>
      </c>
      <c r="P27" s="15" t="s">
        <v>87</v>
      </c>
    </row>
    <row r="28" spans="2:16" ht="15" customHeight="1" x14ac:dyDescent="0.25">
      <c r="B28" s="22" t="s">
        <v>31</v>
      </c>
      <c r="C28" s="28">
        <f>I52</f>
        <v>5</v>
      </c>
      <c r="D28" s="28">
        <f>J52</f>
        <v>5.333333333333333</v>
      </c>
      <c r="H28" s="15">
        <v>1</v>
      </c>
      <c r="I28" s="26">
        <v>6</v>
      </c>
      <c r="J28" s="26">
        <v>7</v>
      </c>
      <c r="K28" s="26">
        <v>5</v>
      </c>
      <c r="L28" s="26">
        <v>6</v>
      </c>
      <c r="M28" s="26">
        <v>6</v>
      </c>
      <c r="N28" s="26">
        <v>7</v>
      </c>
      <c r="O28" s="26">
        <v>8</v>
      </c>
      <c r="P28" s="26">
        <v>9</v>
      </c>
    </row>
    <row r="29" spans="2:16" ht="15" customHeight="1" x14ac:dyDescent="0.25">
      <c r="B29" s="22" t="s">
        <v>33</v>
      </c>
      <c r="C29" s="26">
        <f>K52</f>
        <v>7</v>
      </c>
      <c r="D29" s="26">
        <f>L52</f>
        <v>7.666666666666667</v>
      </c>
      <c r="H29" s="15">
        <v>2</v>
      </c>
      <c r="I29" s="26">
        <v>7</v>
      </c>
      <c r="J29" s="26">
        <v>8</v>
      </c>
      <c r="K29" s="26">
        <v>4</v>
      </c>
      <c r="L29" s="26">
        <v>5</v>
      </c>
      <c r="M29" s="26">
        <v>5</v>
      </c>
      <c r="N29" s="26">
        <v>6</v>
      </c>
      <c r="O29" s="26">
        <v>8</v>
      </c>
      <c r="P29" s="26">
        <v>9</v>
      </c>
    </row>
    <row r="30" spans="2:16" ht="15" customHeight="1" x14ac:dyDescent="0.25">
      <c r="B30" s="22" t="s">
        <v>36</v>
      </c>
      <c r="C30" s="26">
        <f>M52</f>
        <v>6.666666666666667</v>
      </c>
      <c r="D30" s="26">
        <f>N52</f>
        <v>7</v>
      </c>
      <c r="H30" s="15">
        <v>3</v>
      </c>
      <c r="I30" s="26">
        <v>4</v>
      </c>
      <c r="J30" s="26">
        <v>6</v>
      </c>
      <c r="K30" s="26">
        <v>3</v>
      </c>
      <c r="L30" s="26">
        <v>3</v>
      </c>
      <c r="M30" s="26">
        <v>7</v>
      </c>
      <c r="N30" s="26">
        <v>7</v>
      </c>
      <c r="O30" s="26">
        <v>8</v>
      </c>
      <c r="P30" s="26">
        <v>9</v>
      </c>
    </row>
    <row r="31" spans="2:16" ht="15" customHeight="1" x14ac:dyDescent="0.25">
      <c r="B31" s="22" t="s">
        <v>38</v>
      </c>
      <c r="C31" s="26">
        <f>O52</f>
        <v>7</v>
      </c>
      <c r="D31" s="26">
        <f>P52</f>
        <v>7.333333333333333</v>
      </c>
      <c r="H31" s="15" t="s">
        <v>77</v>
      </c>
      <c r="I31" s="16">
        <f t="shared" ref="I31:P31" si="3">AVERAGE(I28:I30)</f>
        <v>5.666666666666667</v>
      </c>
      <c r="J31" s="16">
        <f t="shared" si="3"/>
        <v>7</v>
      </c>
      <c r="K31" s="16">
        <f t="shared" si="3"/>
        <v>4</v>
      </c>
      <c r="L31" s="16">
        <f t="shared" si="3"/>
        <v>4.666666666666667</v>
      </c>
      <c r="M31" s="16">
        <f t="shared" si="3"/>
        <v>6</v>
      </c>
      <c r="N31" s="16">
        <f t="shared" si="3"/>
        <v>6.666666666666667</v>
      </c>
      <c r="O31" s="16">
        <f t="shared" si="3"/>
        <v>8</v>
      </c>
      <c r="P31" s="16">
        <f t="shared" si="3"/>
        <v>9</v>
      </c>
    </row>
    <row r="32" spans="2:16" ht="15" customHeight="1" x14ac:dyDescent="0.25"/>
    <row r="33" spans="1:16" ht="15" customHeight="1" x14ac:dyDescent="0.25"/>
    <row r="34" spans="1:16" ht="15" customHeight="1" x14ac:dyDescent="0.25">
      <c r="H34" t="s">
        <v>92</v>
      </c>
    </row>
    <row r="35" spans="1:16" ht="15" customHeight="1" x14ac:dyDescent="0.25">
      <c r="H35" s="95" t="s">
        <v>88</v>
      </c>
      <c r="I35" s="95" t="s">
        <v>86</v>
      </c>
      <c r="J35" s="95"/>
      <c r="K35" s="95"/>
      <c r="L35" s="95"/>
      <c r="M35" s="95"/>
      <c r="N35" s="95"/>
      <c r="O35" s="95"/>
      <c r="P35" s="95"/>
    </row>
    <row r="36" spans="1:16" ht="15" customHeight="1" x14ac:dyDescent="0.25">
      <c r="A36" s="123" t="s">
        <v>81</v>
      </c>
      <c r="B36" s="123"/>
      <c r="C36" s="123"/>
      <c r="D36" s="123"/>
      <c r="E36" s="123"/>
      <c r="H36" s="95"/>
      <c r="I36" s="123">
        <v>1</v>
      </c>
      <c r="J36" s="123"/>
      <c r="K36" s="123">
        <v>2</v>
      </c>
      <c r="L36" s="123"/>
      <c r="M36" s="123">
        <v>3</v>
      </c>
      <c r="N36" s="123"/>
      <c r="O36" s="123">
        <v>4</v>
      </c>
      <c r="P36" s="123"/>
    </row>
    <row r="37" spans="1:16" ht="15" customHeight="1" x14ac:dyDescent="0.25">
      <c r="A37" s="34"/>
      <c r="B37" s="86" t="s">
        <v>31</v>
      </c>
      <c r="C37" s="86" t="s">
        <v>33</v>
      </c>
      <c r="D37" s="86" t="s">
        <v>36</v>
      </c>
      <c r="E37" s="86" t="s">
        <v>38</v>
      </c>
      <c r="H37" s="95"/>
      <c r="I37" s="15" t="s">
        <v>82</v>
      </c>
      <c r="J37" s="15" t="s">
        <v>87</v>
      </c>
      <c r="K37" s="15" t="s">
        <v>82</v>
      </c>
      <c r="L37" s="15" t="s">
        <v>87</v>
      </c>
      <c r="M37" s="15" t="s">
        <v>82</v>
      </c>
      <c r="N37" s="15" t="s">
        <v>87</v>
      </c>
      <c r="O37" s="15" t="s">
        <v>82</v>
      </c>
      <c r="P37" s="15" t="s">
        <v>87</v>
      </c>
    </row>
    <row r="38" spans="1:16" ht="15" customHeight="1" x14ac:dyDescent="0.25">
      <c r="A38" s="34" t="s">
        <v>82</v>
      </c>
      <c r="B38" s="83">
        <v>5</v>
      </c>
      <c r="C38" s="83">
        <v>7</v>
      </c>
      <c r="D38" s="83">
        <v>7</v>
      </c>
      <c r="E38" s="83">
        <v>7</v>
      </c>
      <c r="H38" s="15">
        <v>1</v>
      </c>
      <c r="I38" s="26">
        <v>5</v>
      </c>
      <c r="J38" s="26">
        <v>6</v>
      </c>
      <c r="K38" s="26">
        <v>7</v>
      </c>
      <c r="L38" s="26">
        <v>8</v>
      </c>
      <c r="M38" s="26">
        <v>6</v>
      </c>
      <c r="N38" s="26">
        <v>7</v>
      </c>
      <c r="O38" s="26">
        <v>2</v>
      </c>
      <c r="P38" s="26">
        <v>3</v>
      </c>
    </row>
    <row r="39" spans="1:16" ht="15.75" x14ac:dyDescent="0.25">
      <c r="A39" s="34" t="s">
        <v>87</v>
      </c>
      <c r="B39" s="83">
        <v>5</v>
      </c>
      <c r="C39" s="83">
        <v>8</v>
      </c>
      <c r="D39" s="83">
        <v>7</v>
      </c>
      <c r="E39" s="83">
        <v>7</v>
      </c>
      <c r="H39" s="15">
        <v>2</v>
      </c>
      <c r="I39" s="26">
        <v>4</v>
      </c>
      <c r="J39" s="26">
        <v>4</v>
      </c>
      <c r="K39" s="26">
        <v>8</v>
      </c>
      <c r="L39" s="26">
        <v>8</v>
      </c>
      <c r="M39" s="26">
        <v>5</v>
      </c>
      <c r="N39" s="26">
        <v>7</v>
      </c>
      <c r="O39" s="26">
        <v>1</v>
      </c>
      <c r="P39" s="26">
        <v>3</v>
      </c>
    </row>
    <row r="40" spans="1:16" ht="15.75" x14ac:dyDescent="0.25">
      <c r="H40" s="15">
        <v>3</v>
      </c>
      <c r="I40" s="26">
        <v>6</v>
      </c>
      <c r="J40" s="26">
        <v>6</v>
      </c>
      <c r="K40" s="26">
        <v>5</v>
      </c>
      <c r="L40" s="26">
        <v>6</v>
      </c>
      <c r="M40" s="26">
        <v>7</v>
      </c>
      <c r="N40" s="26">
        <v>7</v>
      </c>
      <c r="O40" s="26">
        <v>2</v>
      </c>
      <c r="P40" s="26">
        <v>3</v>
      </c>
    </row>
    <row r="41" spans="1:16" x14ac:dyDescent="0.25">
      <c r="H41" s="15" t="s">
        <v>77</v>
      </c>
      <c r="I41" s="16">
        <f t="shared" ref="I41:P41" si="4">AVERAGE(I38:I40)</f>
        <v>5</v>
      </c>
      <c r="J41" s="16">
        <f t="shared" si="4"/>
        <v>5.333333333333333</v>
      </c>
      <c r="K41" s="16">
        <f t="shared" si="4"/>
        <v>6.666666666666667</v>
      </c>
      <c r="L41" s="16">
        <f t="shared" si="4"/>
        <v>7.333333333333333</v>
      </c>
      <c r="M41" s="16">
        <f t="shared" si="4"/>
        <v>6</v>
      </c>
      <c r="N41" s="16">
        <f t="shared" si="4"/>
        <v>7</v>
      </c>
      <c r="O41" s="16">
        <f t="shared" si="4"/>
        <v>1.6666666666666667</v>
      </c>
      <c r="P41" s="16">
        <f t="shared" si="4"/>
        <v>3</v>
      </c>
    </row>
    <row r="45" spans="1:16" x14ac:dyDescent="0.25">
      <c r="H45" t="s">
        <v>93</v>
      </c>
    </row>
    <row r="46" spans="1:16" x14ac:dyDescent="0.25">
      <c r="H46" s="89" t="s">
        <v>88</v>
      </c>
      <c r="I46" s="95" t="s">
        <v>86</v>
      </c>
      <c r="J46" s="95"/>
      <c r="K46" s="95"/>
      <c r="L46" s="95"/>
      <c r="M46" s="95"/>
      <c r="N46" s="95"/>
      <c r="O46" s="95"/>
      <c r="P46" s="95"/>
    </row>
    <row r="47" spans="1:16" x14ac:dyDescent="0.25">
      <c r="H47" s="120"/>
      <c r="I47" s="123">
        <v>1</v>
      </c>
      <c r="J47" s="123"/>
      <c r="K47" s="123">
        <v>2</v>
      </c>
      <c r="L47" s="123"/>
      <c r="M47" s="123">
        <v>3</v>
      </c>
      <c r="N47" s="123"/>
      <c r="O47" s="123">
        <v>4</v>
      </c>
      <c r="P47" s="123"/>
    </row>
    <row r="48" spans="1:16" x14ac:dyDescent="0.25">
      <c r="H48" s="90"/>
      <c r="I48" s="15" t="s">
        <v>82</v>
      </c>
      <c r="J48" s="15" t="s">
        <v>87</v>
      </c>
      <c r="K48" s="15" t="s">
        <v>82</v>
      </c>
      <c r="L48" s="15" t="s">
        <v>87</v>
      </c>
      <c r="M48" s="15" t="s">
        <v>82</v>
      </c>
      <c r="N48" s="15" t="s">
        <v>87</v>
      </c>
      <c r="O48" s="15" t="s">
        <v>82</v>
      </c>
      <c r="P48" s="15" t="s">
        <v>87</v>
      </c>
    </row>
    <row r="49" spans="8:16" x14ac:dyDescent="0.25">
      <c r="H49" s="15">
        <v>1</v>
      </c>
      <c r="I49" s="52">
        <v>4</v>
      </c>
      <c r="J49" s="52">
        <v>5</v>
      </c>
      <c r="K49" s="52">
        <v>7</v>
      </c>
      <c r="L49" s="52">
        <v>7</v>
      </c>
      <c r="M49" s="52">
        <v>6</v>
      </c>
      <c r="N49" s="52">
        <v>7</v>
      </c>
      <c r="O49" s="52">
        <v>6</v>
      </c>
      <c r="P49" s="52">
        <v>7</v>
      </c>
    </row>
    <row r="50" spans="8:16" x14ac:dyDescent="0.25">
      <c r="H50" s="15">
        <v>2</v>
      </c>
      <c r="I50" s="52">
        <v>6</v>
      </c>
      <c r="J50" s="52">
        <v>6</v>
      </c>
      <c r="K50" s="52">
        <v>8</v>
      </c>
      <c r="L50" s="52">
        <v>9</v>
      </c>
      <c r="M50" s="52">
        <v>8</v>
      </c>
      <c r="N50" s="52">
        <v>7</v>
      </c>
      <c r="O50" s="52">
        <v>7</v>
      </c>
      <c r="P50" s="52">
        <v>7</v>
      </c>
    </row>
    <row r="51" spans="8:16" x14ac:dyDescent="0.25">
      <c r="H51" s="15">
        <v>3</v>
      </c>
      <c r="I51" s="52">
        <v>5</v>
      </c>
      <c r="J51" s="52">
        <v>5</v>
      </c>
      <c r="K51" s="52">
        <v>6</v>
      </c>
      <c r="L51" s="52">
        <v>7</v>
      </c>
      <c r="M51" s="52">
        <v>6</v>
      </c>
      <c r="N51" s="52">
        <v>7</v>
      </c>
      <c r="O51" s="52">
        <v>8</v>
      </c>
      <c r="P51" s="52">
        <v>8</v>
      </c>
    </row>
    <row r="52" spans="8:16" x14ac:dyDescent="0.25">
      <c r="H52" s="15" t="s">
        <v>77</v>
      </c>
      <c r="I52" s="16">
        <f>AVERAGE(I49:I51)</f>
        <v>5</v>
      </c>
      <c r="J52" s="16">
        <f t="shared" ref="J52:P52" si="5">AVERAGE(J49:J51)</f>
        <v>5.333333333333333</v>
      </c>
      <c r="K52" s="16">
        <f t="shared" si="5"/>
        <v>7</v>
      </c>
      <c r="L52" s="16">
        <f t="shared" si="5"/>
        <v>7.666666666666667</v>
      </c>
      <c r="M52" s="16">
        <f t="shared" si="5"/>
        <v>6.666666666666667</v>
      </c>
      <c r="N52" s="16">
        <f t="shared" si="5"/>
        <v>7</v>
      </c>
      <c r="O52" s="16">
        <f t="shared" si="5"/>
        <v>7</v>
      </c>
      <c r="P52" s="16">
        <f t="shared" si="5"/>
        <v>7.333333333333333</v>
      </c>
    </row>
  </sheetData>
  <mergeCells count="41">
    <mergeCell ref="O47:P47"/>
    <mergeCell ref="H25:H27"/>
    <mergeCell ref="I25:P25"/>
    <mergeCell ref="B26:B27"/>
    <mergeCell ref="I26:J26"/>
    <mergeCell ref="K26:L26"/>
    <mergeCell ref="M26:N26"/>
    <mergeCell ref="O26:P26"/>
    <mergeCell ref="H35:H37"/>
    <mergeCell ref="I35:P35"/>
    <mergeCell ref="I36:J36"/>
    <mergeCell ref="K36:L36"/>
    <mergeCell ref="M36:N36"/>
    <mergeCell ref="O36:P36"/>
    <mergeCell ref="H46:H48"/>
    <mergeCell ref="I46:P46"/>
    <mergeCell ref="B12:B15"/>
    <mergeCell ref="H15:H17"/>
    <mergeCell ref="I15:P15"/>
    <mergeCell ref="B16:B19"/>
    <mergeCell ref="I16:J16"/>
    <mergeCell ref="K16:L16"/>
    <mergeCell ref="M16:N16"/>
    <mergeCell ref="O16:P16"/>
    <mergeCell ref="A36:E36"/>
    <mergeCell ref="I47:J47"/>
    <mergeCell ref="K47:L47"/>
    <mergeCell ref="M47:N47"/>
    <mergeCell ref="B20:B23"/>
    <mergeCell ref="B8:B11"/>
    <mergeCell ref="B5:E5"/>
    <mergeCell ref="H5:H7"/>
    <mergeCell ref="I5:P5"/>
    <mergeCell ref="B6:B7"/>
    <mergeCell ref="C6:C7"/>
    <mergeCell ref="D6:D7"/>
    <mergeCell ref="E6:E7"/>
    <mergeCell ref="I6:J6"/>
    <mergeCell ref="K6:L6"/>
    <mergeCell ref="M6:N6"/>
    <mergeCell ref="O6:P6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6D6FA-F4F7-4A55-8633-751BBC13EADA}">
  <dimension ref="B3:O32"/>
  <sheetViews>
    <sheetView topLeftCell="D22" workbookViewId="0">
      <selection activeCell="M28" sqref="M28:O28"/>
    </sheetView>
  </sheetViews>
  <sheetFormatPr defaultRowHeight="15" x14ac:dyDescent="0.25"/>
  <cols>
    <col min="2" max="2" width="20.28515625" customWidth="1"/>
    <col min="3" max="3" width="33.28515625" customWidth="1"/>
    <col min="4" max="4" width="6" customWidth="1"/>
    <col min="5" max="5" width="7.5703125" customWidth="1"/>
    <col min="6" max="6" width="11.7109375" customWidth="1"/>
    <col min="7" max="8" width="7.28515625" customWidth="1"/>
    <col min="9" max="9" width="11.85546875" customWidth="1"/>
    <col min="13" max="13" width="15.85546875" customWidth="1"/>
    <col min="14" max="14" width="32" customWidth="1"/>
  </cols>
  <sheetData>
    <row r="3" spans="2:15" x14ac:dyDescent="0.25">
      <c r="M3" t="s">
        <v>140</v>
      </c>
    </row>
    <row r="4" spans="2:15" x14ac:dyDescent="0.25">
      <c r="B4" s="126" t="s">
        <v>39</v>
      </c>
      <c r="C4" s="127" t="s">
        <v>22</v>
      </c>
      <c r="D4" s="127" t="s">
        <v>40</v>
      </c>
      <c r="E4" s="127" t="s">
        <v>30</v>
      </c>
      <c r="F4" s="127" t="s">
        <v>126</v>
      </c>
      <c r="G4" s="127" t="s">
        <v>127</v>
      </c>
      <c r="H4" s="127" t="s">
        <v>128</v>
      </c>
      <c r="I4" s="127" t="s">
        <v>129</v>
      </c>
      <c r="M4" s="128" t="s">
        <v>39</v>
      </c>
      <c r="N4" s="128" t="s">
        <v>22</v>
      </c>
      <c r="O4" s="128" t="s">
        <v>127</v>
      </c>
    </row>
    <row r="5" spans="2:15" x14ac:dyDescent="0.25">
      <c r="B5" s="126"/>
      <c r="C5" s="127"/>
      <c r="D5" s="127"/>
      <c r="E5" s="127"/>
      <c r="F5" s="127"/>
      <c r="G5" s="127"/>
      <c r="H5" s="127"/>
      <c r="I5" s="127"/>
      <c r="M5" s="128"/>
      <c r="N5" s="128"/>
      <c r="O5" s="128"/>
    </row>
    <row r="6" spans="2:15" ht="15.75" customHeight="1" x14ac:dyDescent="0.25">
      <c r="B6" s="111" t="s">
        <v>31</v>
      </c>
      <c r="C6" s="8" t="s">
        <v>100</v>
      </c>
      <c r="D6" s="26">
        <v>3</v>
      </c>
      <c r="E6" s="26">
        <v>4.333333333333333</v>
      </c>
      <c r="F6" s="17">
        <f>D6/E6</f>
        <v>0.6923076923076924</v>
      </c>
      <c r="G6" s="53">
        <f>F6/4</f>
        <v>0.1730769230769231</v>
      </c>
      <c r="H6" s="54">
        <f>G6*F6</f>
        <v>0.11982248520710062</v>
      </c>
      <c r="I6" s="129">
        <f>SUM(H6:H9)</f>
        <v>0.68895318384456217</v>
      </c>
      <c r="M6" s="111" t="s">
        <v>31</v>
      </c>
      <c r="N6" s="8" t="s">
        <v>100</v>
      </c>
      <c r="O6" s="17">
        <v>0.29267865869951337</v>
      </c>
    </row>
    <row r="7" spans="2:15" ht="15.75" customHeight="1" x14ac:dyDescent="0.25">
      <c r="B7" s="112"/>
      <c r="C7" s="8" t="s">
        <v>101</v>
      </c>
      <c r="D7" s="26">
        <v>3</v>
      </c>
      <c r="E7" s="26">
        <v>4.333333333333333</v>
      </c>
      <c r="F7" s="17">
        <f>D7/E7</f>
        <v>0.6923076923076924</v>
      </c>
      <c r="G7" s="54">
        <v>0.22391890247030122</v>
      </c>
      <c r="H7" s="54">
        <f t="shared" ref="H7:H21" si="0">G7*F7</f>
        <v>0.15502077863328548</v>
      </c>
      <c r="I7" s="130"/>
      <c r="M7" s="112"/>
      <c r="N7" s="8" t="s">
        <v>101</v>
      </c>
      <c r="O7" s="17">
        <v>0.22391890247030122</v>
      </c>
    </row>
    <row r="8" spans="2:15" ht="15.75" customHeight="1" x14ac:dyDescent="0.25">
      <c r="B8" s="112"/>
      <c r="C8" s="8" t="s">
        <v>32</v>
      </c>
      <c r="D8" s="26">
        <v>5</v>
      </c>
      <c r="E8" s="26">
        <v>5.666666666666667</v>
      </c>
      <c r="F8" s="17">
        <f t="shared" ref="F8:F21" si="1">D8/E8</f>
        <v>0.88235294117647056</v>
      </c>
      <c r="G8" s="54">
        <v>0.30557680314025826</v>
      </c>
      <c r="H8" s="54">
        <f t="shared" si="0"/>
        <v>0.26962659100611019</v>
      </c>
      <c r="I8" s="130"/>
      <c r="M8" s="112"/>
      <c r="N8" s="8" t="s">
        <v>32</v>
      </c>
      <c r="O8" s="17">
        <v>0.30557680314025826</v>
      </c>
    </row>
    <row r="9" spans="2:15" ht="15.75" customHeight="1" x14ac:dyDescent="0.25">
      <c r="B9" s="113"/>
      <c r="C9" s="8" t="s">
        <v>102</v>
      </c>
      <c r="D9" s="26">
        <v>4.333333333333333</v>
      </c>
      <c r="E9" s="26">
        <v>5.333333333333333</v>
      </c>
      <c r="F9" s="17">
        <f t="shared" si="1"/>
        <v>0.8125</v>
      </c>
      <c r="G9" s="54">
        <v>0.17782563568992718</v>
      </c>
      <c r="H9" s="54">
        <f t="shared" si="0"/>
        <v>0.14448332899806585</v>
      </c>
      <c r="I9" s="131"/>
      <c r="M9" s="113"/>
      <c r="N9" s="8" t="s">
        <v>102</v>
      </c>
      <c r="O9" s="17">
        <v>0.17782563568992718</v>
      </c>
    </row>
    <row r="10" spans="2:15" ht="15.75" customHeight="1" x14ac:dyDescent="0.25">
      <c r="B10" s="111" t="s">
        <v>33</v>
      </c>
      <c r="C10" s="8" t="s">
        <v>103</v>
      </c>
      <c r="D10" s="26">
        <v>6.666666666666667</v>
      </c>
      <c r="E10" s="26">
        <v>7.333333333333333</v>
      </c>
      <c r="F10" s="17">
        <f t="shared" si="1"/>
        <v>0.90909090909090917</v>
      </c>
      <c r="G10" s="54">
        <v>0.16773421779694325</v>
      </c>
      <c r="H10" s="54">
        <f t="shared" si="0"/>
        <v>0.15248565254267571</v>
      </c>
      <c r="I10" s="129">
        <f t="shared" ref="I10" si="2">SUM(H10:H13)</f>
        <v>0.88042873088368623</v>
      </c>
      <c r="M10" s="111" t="s">
        <v>33</v>
      </c>
      <c r="N10" s="8" t="s">
        <v>103</v>
      </c>
      <c r="O10" s="17">
        <v>0.16773421779694325</v>
      </c>
    </row>
    <row r="11" spans="2:15" ht="15.75" customHeight="1" x14ac:dyDescent="0.25">
      <c r="B11" s="112"/>
      <c r="C11" s="8" t="s">
        <v>105</v>
      </c>
      <c r="D11" s="26">
        <v>7.333333333333333</v>
      </c>
      <c r="E11" s="26">
        <v>8</v>
      </c>
      <c r="F11" s="17">
        <f t="shared" si="1"/>
        <v>0.91666666666666663</v>
      </c>
      <c r="G11" s="54">
        <v>0.4195684828535059</v>
      </c>
      <c r="H11" s="54">
        <f t="shared" si="0"/>
        <v>0.38460444261571375</v>
      </c>
      <c r="I11" s="130"/>
      <c r="M11" s="112"/>
      <c r="N11" s="8" t="s">
        <v>105</v>
      </c>
      <c r="O11" s="17">
        <v>0.4195684828535059</v>
      </c>
    </row>
    <row r="12" spans="2:15" ht="15.75" customHeight="1" x14ac:dyDescent="0.25">
      <c r="B12" s="112"/>
      <c r="C12" s="8" t="s">
        <v>34</v>
      </c>
      <c r="D12" s="26">
        <v>4</v>
      </c>
      <c r="E12" s="26">
        <v>5</v>
      </c>
      <c r="F12" s="17">
        <f t="shared" si="1"/>
        <v>0.8</v>
      </c>
      <c r="G12" s="54">
        <v>0.25264477350944192</v>
      </c>
      <c r="H12" s="54">
        <f t="shared" si="0"/>
        <v>0.20211581880755355</v>
      </c>
      <c r="I12" s="130"/>
      <c r="M12" s="112"/>
      <c r="N12" s="8" t="s">
        <v>34</v>
      </c>
      <c r="O12" s="17">
        <v>0.25264477350944192</v>
      </c>
    </row>
    <row r="13" spans="2:15" ht="15.75" customHeight="1" x14ac:dyDescent="0.25">
      <c r="B13" s="113"/>
      <c r="C13" s="8" t="s">
        <v>104</v>
      </c>
      <c r="D13" s="26">
        <v>5</v>
      </c>
      <c r="E13" s="26">
        <v>5.666666666666667</v>
      </c>
      <c r="F13" s="17">
        <f t="shared" si="1"/>
        <v>0.88235294117647056</v>
      </c>
      <c r="G13" s="54">
        <v>0.16005252584010893</v>
      </c>
      <c r="H13" s="54">
        <f t="shared" si="0"/>
        <v>0.14122281691774316</v>
      </c>
      <c r="I13" s="131"/>
      <c r="M13" s="113"/>
      <c r="N13" s="8" t="s">
        <v>104</v>
      </c>
      <c r="O13" s="17">
        <v>0.16005252584010893</v>
      </c>
    </row>
    <row r="14" spans="2:15" ht="15.75" customHeight="1" x14ac:dyDescent="0.25">
      <c r="B14" s="111" t="s">
        <v>36</v>
      </c>
      <c r="C14" s="8" t="s">
        <v>106</v>
      </c>
      <c r="D14" s="26">
        <v>5.666666666666667</v>
      </c>
      <c r="E14" s="26">
        <v>7</v>
      </c>
      <c r="F14" s="17">
        <f t="shared" si="1"/>
        <v>0.80952380952380953</v>
      </c>
      <c r="G14" s="54">
        <v>0.3107946046816783</v>
      </c>
      <c r="H14" s="54">
        <f t="shared" si="0"/>
        <v>0.25159563236135862</v>
      </c>
      <c r="I14" s="129">
        <f t="shared" ref="I14" si="3">SUM(H14:H17)</f>
        <v>0.85773338122587062</v>
      </c>
      <c r="M14" s="111" t="s">
        <v>36</v>
      </c>
      <c r="N14" s="8" t="s">
        <v>106</v>
      </c>
      <c r="O14" s="17">
        <v>0.3107946046816783</v>
      </c>
    </row>
    <row r="15" spans="2:15" ht="15.75" customHeight="1" x14ac:dyDescent="0.25">
      <c r="B15" s="112"/>
      <c r="C15" s="8" t="s">
        <v>37</v>
      </c>
      <c r="D15" s="26">
        <v>4</v>
      </c>
      <c r="E15" s="26">
        <v>4.666666666666667</v>
      </c>
      <c r="F15" s="17">
        <f t="shared" si="1"/>
        <v>0.8571428571428571</v>
      </c>
      <c r="G15" s="54">
        <v>0.27385684695625367</v>
      </c>
      <c r="H15" s="54">
        <f t="shared" si="0"/>
        <v>0.23473444024821744</v>
      </c>
      <c r="I15" s="130"/>
      <c r="M15" s="112"/>
      <c r="N15" s="8" t="s">
        <v>37</v>
      </c>
      <c r="O15" s="17">
        <v>0.27385684695625367</v>
      </c>
    </row>
    <row r="16" spans="2:15" ht="15.75" customHeight="1" x14ac:dyDescent="0.25">
      <c r="B16" s="112"/>
      <c r="C16" s="8" t="s">
        <v>108</v>
      </c>
      <c r="D16" s="26">
        <v>6</v>
      </c>
      <c r="E16" s="26">
        <v>6.666666666666667</v>
      </c>
      <c r="F16" s="17">
        <f t="shared" si="1"/>
        <v>0.89999999999999991</v>
      </c>
      <c r="G16" s="54">
        <v>0.19841390650106527</v>
      </c>
      <c r="H16" s="54">
        <f t="shared" si="0"/>
        <v>0.17857251585095874</v>
      </c>
      <c r="I16" s="130"/>
      <c r="M16" s="112"/>
      <c r="N16" s="8" t="s">
        <v>108</v>
      </c>
      <c r="O16" s="17">
        <v>0.19841390650106527</v>
      </c>
    </row>
    <row r="17" spans="2:15" ht="15.75" customHeight="1" x14ac:dyDescent="0.25">
      <c r="B17" s="113"/>
      <c r="C17" s="8" t="s">
        <v>107</v>
      </c>
      <c r="D17" s="26">
        <v>8</v>
      </c>
      <c r="E17" s="26">
        <v>9</v>
      </c>
      <c r="F17" s="17">
        <f t="shared" si="1"/>
        <v>0.88888888888888884</v>
      </c>
      <c r="G17" s="54">
        <v>0.21693464186100275</v>
      </c>
      <c r="H17" s="54">
        <f t="shared" si="0"/>
        <v>0.19283079276533577</v>
      </c>
      <c r="I17" s="131"/>
      <c r="M17" s="113"/>
      <c r="N17" s="8" t="s">
        <v>107</v>
      </c>
      <c r="O17" s="17">
        <v>0.21693464186100275</v>
      </c>
    </row>
    <row r="18" spans="2:15" ht="15.75" customHeight="1" x14ac:dyDescent="0.25">
      <c r="B18" s="114" t="s">
        <v>38</v>
      </c>
      <c r="C18" s="8" t="s">
        <v>55</v>
      </c>
      <c r="D18" s="26">
        <v>5</v>
      </c>
      <c r="E18" s="26">
        <v>5.333333333333333</v>
      </c>
      <c r="F18" s="17">
        <f t="shared" si="1"/>
        <v>0.9375</v>
      </c>
      <c r="G18" s="54">
        <v>0.40953045482116768</v>
      </c>
      <c r="H18" s="54">
        <f t="shared" si="0"/>
        <v>0.3839348013948447</v>
      </c>
      <c r="I18" s="129">
        <f t="shared" ref="I18" si="4">SUM(H18:H21)</f>
        <v>0.84748129775786019</v>
      </c>
      <c r="M18" s="114" t="s">
        <v>38</v>
      </c>
      <c r="N18" s="8" t="s">
        <v>55</v>
      </c>
      <c r="O18" s="17">
        <v>0.40953045482116768</v>
      </c>
    </row>
    <row r="19" spans="2:15" ht="15.75" customHeight="1" x14ac:dyDescent="0.25">
      <c r="B19" s="116"/>
      <c r="C19" s="8" t="s">
        <v>109</v>
      </c>
      <c r="D19" s="26">
        <v>6.666666666666667</v>
      </c>
      <c r="E19" s="26">
        <v>7.333333333333333</v>
      </c>
      <c r="F19" s="17">
        <f t="shared" si="1"/>
        <v>0.90909090909090917</v>
      </c>
      <c r="G19" s="54">
        <v>0.2295400237324941</v>
      </c>
      <c r="H19" s="54">
        <f t="shared" si="0"/>
        <v>0.20867274884772194</v>
      </c>
      <c r="I19" s="130"/>
      <c r="M19" s="116"/>
      <c r="N19" s="8" t="s">
        <v>109</v>
      </c>
      <c r="O19" s="17">
        <v>0.2295400237324941</v>
      </c>
    </row>
    <row r="20" spans="2:15" ht="15.75" customHeight="1" x14ac:dyDescent="0.25">
      <c r="B20" s="116"/>
      <c r="C20" s="8" t="s">
        <v>110</v>
      </c>
      <c r="D20" s="26">
        <v>6</v>
      </c>
      <c r="E20" s="26">
        <v>7</v>
      </c>
      <c r="F20" s="17">
        <f t="shared" si="1"/>
        <v>0.8571428571428571</v>
      </c>
      <c r="G20" s="54">
        <v>0.18023751804429752</v>
      </c>
      <c r="H20" s="54">
        <f t="shared" si="0"/>
        <v>0.15448930118082643</v>
      </c>
      <c r="I20" s="130"/>
      <c r="M20" s="116"/>
      <c r="N20" s="8" t="s">
        <v>110</v>
      </c>
      <c r="O20" s="17">
        <v>0.18023751804429752</v>
      </c>
    </row>
    <row r="21" spans="2:15" ht="15.75" customHeight="1" x14ac:dyDescent="0.25">
      <c r="B21" s="115"/>
      <c r="C21" s="8" t="s">
        <v>111</v>
      </c>
      <c r="D21" s="26">
        <v>1.6666666666666667</v>
      </c>
      <c r="E21" s="26">
        <v>3</v>
      </c>
      <c r="F21" s="17">
        <f t="shared" si="1"/>
        <v>0.55555555555555558</v>
      </c>
      <c r="G21" s="54">
        <v>0.18069200340204072</v>
      </c>
      <c r="H21" s="54">
        <f t="shared" si="0"/>
        <v>0.10038444633446707</v>
      </c>
      <c r="I21" s="131"/>
      <c r="M21" s="115"/>
      <c r="N21" s="8" t="s">
        <v>111</v>
      </c>
      <c r="O21" s="17">
        <v>0.18069200340204072</v>
      </c>
    </row>
    <row r="22" spans="2:15" ht="15.75" x14ac:dyDescent="0.25">
      <c r="B22" s="7"/>
      <c r="O22" s="32"/>
    </row>
    <row r="23" spans="2:15" ht="15.75" x14ac:dyDescent="0.25">
      <c r="B23" s="7"/>
      <c r="C23" s="7"/>
      <c r="D23" s="51"/>
      <c r="E23" s="51"/>
      <c r="O23" s="32"/>
    </row>
    <row r="24" spans="2:15" x14ac:dyDescent="0.25">
      <c r="O24" s="32"/>
    </row>
    <row r="25" spans="2:15" ht="15.75" x14ac:dyDescent="0.25">
      <c r="E25" s="51"/>
      <c r="O25" s="32"/>
    </row>
    <row r="26" spans="2:15" ht="18" customHeight="1" x14ac:dyDescent="0.25">
      <c r="O26" s="32"/>
    </row>
    <row r="27" spans="2:15" ht="18" customHeight="1" x14ac:dyDescent="0.25">
      <c r="C27" s="124" t="s">
        <v>81</v>
      </c>
      <c r="D27" s="55" t="s">
        <v>82</v>
      </c>
      <c r="E27" s="55" t="s">
        <v>84</v>
      </c>
      <c r="F27" s="124" t="s">
        <v>126</v>
      </c>
      <c r="G27" s="124" t="s">
        <v>127</v>
      </c>
      <c r="H27" s="124" t="s">
        <v>128</v>
      </c>
      <c r="I27" s="124" t="s">
        <v>129</v>
      </c>
    </row>
    <row r="28" spans="2:15" ht="18" customHeight="1" x14ac:dyDescent="0.25">
      <c r="C28" s="125"/>
      <c r="D28" s="56" t="s">
        <v>83</v>
      </c>
      <c r="E28" s="57" t="s">
        <v>85</v>
      </c>
      <c r="F28" s="125"/>
      <c r="G28" s="125"/>
      <c r="H28" s="125"/>
      <c r="I28" s="125"/>
      <c r="M28" s="133"/>
      <c r="N28" s="133"/>
      <c r="O28" s="87" t="s">
        <v>223</v>
      </c>
    </row>
    <row r="29" spans="2:15" ht="18" customHeight="1" x14ac:dyDescent="0.25">
      <c r="C29" s="22" t="s">
        <v>31</v>
      </c>
      <c r="D29" s="28">
        <v>5</v>
      </c>
      <c r="E29" s="28">
        <v>5.333333333333333</v>
      </c>
      <c r="F29" s="54">
        <f>D29/E29</f>
        <v>0.9375</v>
      </c>
      <c r="G29" s="54">
        <v>0.32764216231360949</v>
      </c>
      <c r="H29" s="54">
        <f>G29*F29</f>
        <v>0.30716452716900888</v>
      </c>
      <c r="I29" s="132">
        <f>SUM(H29:H32)</f>
        <v>0.93824690493555662</v>
      </c>
      <c r="M29" s="128" t="s">
        <v>81</v>
      </c>
      <c r="N29" s="22" t="s">
        <v>31</v>
      </c>
      <c r="O29" s="17">
        <v>0.32764216231360949</v>
      </c>
    </row>
    <row r="30" spans="2:15" ht="15.75" x14ac:dyDescent="0.25">
      <c r="C30" s="22" t="s">
        <v>33</v>
      </c>
      <c r="D30" s="26">
        <v>7</v>
      </c>
      <c r="E30" s="26">
        <v>7.666666666666667</v>
      </c>
      <c r="F30" s="54">
        <f t="shared" ref="F30:F32" si="5">D30/E30</f>
        <v>0.91304347826086951</v>
      </c>
      <c r="G30" s="54">
        <v>0.2499767238111601</v>
      </c>
      <c r="H30" s="54">
        <f t="shared" ref="H30:H32" si="6">G30*F30</f>
        <v>0.22823961739279833</v>
      </c>
      <c r="I30" s="132"/>
      <c r="M30" s="128"/>
      <c r="N30" s="22" t="s">
        <v>33</v>
      </c>
      <c r="O30" s="17">
        <v>0.2499767238111601</v>
      </c>
    </row>
    <row r="31" spans="2:15" ht="15.75" customHeight="1" x14ac:dyDescent="0.25">
      <c r="C31" s="22" t="s">
        <v>36</v>
      </c>
      <c r="D31" s="26">
        <v>6.666666666666667</v>
      </c>
      <c r="E31" s="26">
        <v>7</v>
      </c>
      <c r="F31" s="54">
        <f t="shared" si="5"/>
        <v>0.95238095238095244</v>
      </c>
      <c r="G31" s="54">
        <v>0.15671592630442996</v>
      </c>
      <c r="H31" s="54">
        <f t="shared" si="6"/>
        <v>0.14925326314707615</v>
      </c>
      <c r="I31" s="132"/>
      <c r="M31" s="128"/>
      <c r="N31" s="22" t="s">
        <v>36</v>
      </c>
      <c r="O31" s="17">
        <v>0.15671592630442996</v>
      </c>
    </row>
    <row r="32" spans="2:15" ht="15.75" x14ac:dyDescent="0.25">
      <c r="C32" s="22" t="s">
        <v>38</v>
      </c>
      <c r="D32" s="26">
        <v>7</v>
      </c>
      <c r="E32" s="26">
        <v>7.333333333333333</v>
      </c>
      <c r="F32" s="54">
        <f t="shared" si="5"/>
        <v>0.95454545454545459</v>
      </c>
      <c r="G32" s="54">
        <v>0.26566518757080043</v>
      </c>
      <c r="H32" s="54">
        <f t="shared" si="6"/>
        <v>0.25358949722667318</v>
      </c>
      <c r="I32" s="132"/>
      <c r="M32" s="128"/>
      <c r="N32" s="22" t="s">
        <v>38</v>
      </c>
      <c r="O32" s="17">
        <v>0.26566518757080043</v>
      </c>
    </row>
  </sheetData>
  <mergeCells count="31">
    <mergeCell ref="I29:I32"/>
    <mergeCell ref="M29:M32"/>
    <mergeCell ref="I18:I21"/>
    <mergeCell ref="M18:M21"/>
    <mergeCell ref="M28:N28"/>
    <mergeCell ref="F27:F28"/>
    <mergeCell ref="G27:G28"/>
    <mergeCell ref="H27:H28"/>
    <mergeCell ref="I27:I28"/>
    <mergeCell ref="I10:I13"/>
    <mergeCell ref="M10:M13"/>
    <mergeCell ref="B14:B17"/>
    <mergeCell ref="I14:I17"/>
    <mergeCell ref="M14:M17"/>
    <mergeCell ref="M4:M5"/>
    <mergeCell ref="N4:N5"/>
    <mergeCell ref="O4:O5"/>
    <mergeCell ref="B6:B9"/>
    <mergeCell ref="I6:I9"/>
    <mergeCell ref="M6:M9"/>
    <mergeCell ref="F4:F5"/>
    <mergeCell ref="G4:G5"/>
    <mergeCell ref="H4:H5"/>
    <mergeCell ref="I4:I5"/>
    <mergeCell ref="D4:D5"/>
    <mergeCell ref="E4:E5"/>
    <mergeCell ref="C27:C28"/>
    <mergeCell ref="B10:B13"/>
    <mergeCell ref="B18:B21"/>
    <mergeCell ref="B4:B5"/>
    <mergeCell ref="C4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0F8E6-E6B3-421A-82C6-E000F58788A7}">
  <dimension ref="C5:I41"/>
  <sheetViews>
    <sheetView topLeftCell="A38" workbookViewId="0">
      <selection activeCell="K16" sqref="K16"/>
    </sheetView>
  </sheetViews>
  <sheetFormatPr defaultRowHeight="15" x14ac:dyDescent="0.25"/>
  <cols>
    <col min="3" max="3" width="18" customWidth="1"/>
    <col min="4" max="4" width="6.42578125" customWidth="1"/>
    <col min="5" max="5" width="7.28515625" customWidth="1"/>
    <col min="6" max="6" width="11.5703125" customWidth="1"/>
    <col min="7" max="7" width="7" customWidth="1"/>
    <col min="8" max="8" width="7.28515625" customWidth="1"/>
    <col min="9" max="9" width="12.42578125" customWidth="1"/>
  </cols>
  <sheetData>
    <row r="5" spans="3:9" x14ac:dyDescent="0.25">
      <c r="C5" t="s">
        <v>132</v>
      </c>
    </row>
    <row r="6" spans="3:9" ht="18.75" customHeight="1" x14ac:dyDescent="0.25">
      <c r="C6" s="127" t="s">
        <v>22</v>
      </c>
      <c r="D6" s="127" t="s">
        <v>40</v>
      </c>
      <c r="E6" s="127" t="s">
        <v>30</v>
      </c>
      <c r="F6" s="127" t="s">
        <v>126</v>
      </c>
      <c r="G6" s="127" t="s">
        <v>127</v>
      </c>
      <c r="H6" s="127" t="s">
        <v>128</v>
      </c>
      <c r="I6" s="127" t="s">
        <v>129</v>
      </c>
    </row>
    <row r="7" spans="3:9" ht="18.75" customHeight="1" x14ac:dyDescent="0.25">
      <c r="C7" s="127"/>
      <c r="D7" s="127"/>
      <c r="E7" s="127"/>
      <c r="F7" s="127"/>
      <c r="G7" s="127"/>
      <c r="H7" s="127"/>
      <c r="I7" s="127"/>
    </row>
    <row r="8" spans="3:9" ht="20.25" customHeight="1" x14ac:dyDescent="0.25">
      <c r="C8" s="8" t="s">
        <v>100</v>
      </c>
      <c r="D8" s="26">
        <v>3</v>
      </c>
      <c r="E8" s="26">
        <v>4.333333333333333</v>
      </c>
      <c r="F8" s="16">
        <f>D8/E8</f>
        <v>0.6923076923076924</v>
      </c>
      <c r="G8" s="41">
        <f>F8/4</f>
        <v>0.1730769230769231</v>
      </c>
      <c r="H8" s="16">
        <f>G8*F8</f>
        <v>0.11982248520710062</v>
      </c>
      <c r="I8" s="129">
        <f>SUM(H8:H11)</f>
        <v>0.68895318384456217</v>
      </c>
    </row>
    <row r="9" spans="3:9" ht="20.25" customHeight="1" x14ac:dyDescent="0.25">
      <c r="C9" s="8" t="s">
        <v>101</v>
      </c>
      <c r="D9" s="26">
        <v>3</v>
      </c>
      <c r="E9" s="26">
        <v>4.333333333333333</v>
      </c>
      <c r="F9" s="16">
        <f>D9/E9</f>
        <v>0.6923076923076924</v>
      </c>
      <c r="G9" s="16">
        <v>0.22391890247030122</v>
      </c>
      <c r="H9" s="16">
        <f t="shared" ref="H9:H11" si="0">G9*F9</f>
        <v>0.15502077863328548</v>
      </c>
      <c r="I9" s="130"/>
    </row>
    <row r="10" spans="3:9" ht="33" customHeight="1" x14ac:dyDescent="0.25">
      <c r="C10" s="8" t="s">
        <v>32</v>
      </c>
      <c r="D10" s="26">
        <v>5</v>
      </c>
      <c r="E10" s="26">
        <v>5.666666666666667</v>
      </c>
      <c r="F10" s="16">
        <f t="shared" ref="F10:F11" si="1">D10/E10</f>
        <v>0.88235294117647056</v>
      </c>
      <c r="G10" s="16">
        <v>0.30557680314025826</v>
      </c>
      <c r="H10" s="16">
        <f t="shared" si="0"/>
        <v>0.26962659100611019</v>
      </c>
      <c r="I10" s="130"/>
    </row>
    <row r="11" spans="3:9" ht="33" customHeight="1" x14ac:dyDescent="0.25">
      <c r="C11" s="8" t="s">
        <v>102</v>
      </c>
      <c r="D11" s="26">
        <v>4.333333333333333</v>
      </c>
      <c r="E11" s="26">
        <v>5.333333333333333</v>
      </c>
      <c r="F11" s="16">
        <f t="shared" si="1"/>
        <v>0.8125</v>
      </c>
      <c r="G11" s="16">
        <v>0.17782563568992718</v>
      </c>
      <c r="H11" s="16">
        <f t="shared" si="0"/>
        <v>0.14448332899806585</v>
      </c>
      <c r="I11" s="131"/>
    </row>
    <row r="15" spans="3:9" x14ac:dyDescent="0.25">
      <c r="C15" t="s">
        <v>130</v>
      </c>
    </row>
    <row r="16" spans="3:9" x14ac:dyDescent="0.25">
      <c r="C16" s="127" t="s">
        <v>22</v>
      </c>
      <c r="D16" s="127" t="s">
        <v>40</v>
      </c>
      <c r="E16" s="127" t="s">
        <v>30</v>
      </c>
      <c r="F16" s="127" t="s">
        <v>126</v>
      </c>
      <c r="G16" s="127" t="s">
        <v>127</v>
      </c>
      <c r="H16" s="127" t="s">
        <v>128</v>
      </c>
      <c r="I16" s="127" t="s">
        <v>129</v>
      </c>
    </row>
    <row r="17" spans="3:9" x14ac:dyDescent="0.25">
      <c r="C17" s="127"/>
      <c r="D17" s="127"/>
      <c r="E17" s="127"/>
      <c r="F17" s="127"/>
      <c r="G17" s="127"/>
      <c r="H17" s="127"/>
      <c r="I17" s="127"/>
    </row>
    <row r="18" spans="3:9" ht="15.75" x14ac:dyDescent="0.25">
      <c r="C18" s="8" t="s">
        <v>103</v>
      </c>
      <c r="D18" s="26">
        <v>6.666666666666667</v>
      </c>
      <c r="E18" s="26">
        <v>7.333333333333333</v>
      </c>
      <c r="F18" s="16">
        <f t="shared" ref="F18:F21" si="2">D18/E18</f>
        <v>0.90909090909090917</v>
      </c>
      <c r="G18" s="16">
        <v>0.16773421779694325</v>
      </c>
      <c r="H18" s="16">
        <f t="shared" ref="H18:H21" si="3">G18*F18</f>
        <v>0.15248565254267571</v>
      </c>
      <c r="I18" s="129">
        <f t="shared" ref="I18" si="4">SUM(H18:H21)</f>
        <v>0.88042873088368623</v>
      </c>
    </row>
    <row r="19" spans="3:9" ht="15.75" x14ac:dyDescent="0.25">
      <c r="C19" s="8" t="s">
        <v>105</v>
      </c>
      <c r="D19" s="26">
        <v>7.333333333333333</v>
      </c>
      <c r="E19" s="26">
        <v>8</v>
      </c>
      <c r="F19" s="16">
        <f t="shared" si="2"/>
        <v>0.91666666666666663</v>
      </c>
      <c r="G19" s="16">
        <v>0.4195684828535059</v>
      </c>
      <c r="H19" s="16">
        <f t="shared" si="3"/>
        <v>0.38460444261571375</v>
      </c>
      <c r="I19" s="130"/>
    </row>
    <row r="20" spans="3:9" ht="15.75" x14ac:dyDescent="0.25">
      <c r="C20" s="8" t="s">
        <v>34</v>
      </c>
      <c r="D20" s="26">
        <v>4</v>
      </c>
      <c r="E20" s="26">
        <v>5</v>
      </c>
      <c r="F20" s="16">
        <f t="shared" si="2"/>
        <v>0.8</v>
      </c>
      <c r="G20" s="16">
        <v>0.25264477350944192</v>
      </c>
      <c r="H20" s="16">
        <f t="shared" si="3"/>
        <v>0.20211581880755355</v>
      </c>
      <c r="I20" s="130"/>
    </row>
    <row r="21" spans="3:9" ht="15.75" x14ac:dyDescent="0.25">
      <c r="C21" s="8" t="s">
        <v>104</v>
      </c>
      <c r="D21" s="26">
        <v>5</v>
      </c>
      <c r="E21" s="26">
        <v>5.666666666666667</v>
      </c>
      <c r="F21" s="16">
        <f t="shared" si="2"/>
        <v>0.88235294117647056</v>
      </c>
      <c r="G21" s="16">
        <v>0.16005252584010893</v>
      </c>
      <c r="H21" s="16">
        <f t="shared" si="3"/>
        <v>0.14122281691774316</v>
      </c>
      <c r="I21" s="131"/>
    </row>
    <row r="25" spans="3:9" x14ac:dyDescent="0.25">
      <c r="C25" t="s">
        <v>131</v>
      </c>
    </row>
    <row r="26" spans="3:9" x14ac:dyDescent="0.25">
      <c r="C26" s="127" t="s">
        <v>22</v>
      </c>
      <c r="D26" s="127" t="s">
        <v>40</v>
      </c>
      <c r="E26" s="127" t="s">
        <v>30</v>
      </c>
      <c r="F26" s="127" t="s">
        <v>126</v>
      </c>
      <c r="G26" s="127" t="s">
        <v>127</v>
      </c>
      <c r="H26" s="127" t="s">
        <v>128</v>
      </c>
      <c r="I26" s="127" t="s">
        <v>129</v>
      </c>
    </row>
    <row r="27" spans="3:9" x14ac:dyDescent="0.25">
      <c r="C27" s="127"/>
      <c r="D27" s="127"/>
      <c r="E27" s="127"/>
      <c r="F27" s="127"/>
      <c r="G27" s="127"/>
      <c r="H27" s="127"/>
      <c r="I27" s="127"/>
    </row>
    <row r="28" spans="3:9" ht="15.75" x14ac:dyDescent="0.25">
      <c r="C28" s="8" t="s">
        <v>106</v>
      </c>
      <c r="D28" s="26">
        <v>5.666666666666667</v>
      </c>
      <c r="E28" s="26">
        <v>7</v>
      </c>
      <c r="F28" s="16">
        <f t="shared" ref="F28:F31" si="5">D28/E28</f>
        <v>0.80952380952380953</v>
      </c>
      <c r="G28" s="16">
        <v>0.3107946046816783</v>
      </c>
      <c r="H28" s="16">
        <f t="shared" ref="H28:H31" si="6">G28*F28</f>
        <v>0.25159563236135862</v>
      </c>
      <c r="I28" s="129">
        <f t="shared" ref="I28" si="7">SUM(H28:H31)</f>
        <v>0.85773338122587062</v>
      </c>
    </row>
    <row r="29" spans="3:9" ht="31.5" x14ac:dyDescent="0.25">
      <c r="C29" s="8" t="s">
        <v>37</v>
      </c>
      <c r="D29" s="26">
        <v>4</v>
      </c>
      <c r="E29" s="26">
        <v>4.666666666666667</v>
      </c>
      <c r="F29" s="16">
        <f t="shared" si="5"/>
        <v>0.8571428571428571</v>
      </c>
      <c r="G29" s="16">
        <v>0.27385684695625367</v>
      </c>
      <c r="H29" s="16">
        <f t="shared" si="6"/>
        <v>0.23473444024821744</v>
      </c>
      <c r="I29" s="130"/>
    </row>
    <row r="30" spans="3:9" ht="15.75" x14ac:dyDescent="0.25">
      <c r="C30" s="8" t="s">
        <v>108</v>
      </c>
      <c r="D30" s="26">
        <v>6</v>
      </c>
      <c r="E30" s="26">
        <v>6.666666666666667</v>
      </c>
      <c r="F30" s="16">
        <f t="shared" si="5"/>
        <v>0.89999999999999991</v>
      </c>
      <c r="G30" s="16">
        <v>0.19841390650106527</v>
      </c>
      <c r="H30" s="16">
        <f t="shared" si="6"/>
        <v>0.17857251585095874</v>
      </c>
      <c r="I30" s="130"/>
    </row>
    <row r="31" spans="3:9" ht="15.75" x14ac:dyDescent="0.25">
      <c r="C31" s="8" t="s">
        <v>107</v>
      </c>
      <c r="D31" s="26">
        <v>8</v>
      </c>
      <c r="E31" s="26">
        <v>9</v>
      </c>
      <c r="F31" s="16">
        <f t="shared" si="5"/>
        <v>0.88888888888888884</v>
      </c>
      <c r="G31" s="16">
        <v>0.21693464186100275</v>
      </c>
      <c r="H31" s="16">
        <f t="shared" si="6"/>
        <v>0.19283079276533577</v>
      </c>
      <c r="I31" s="131"/>
    </row>
    <row r="35" spans="3:9" x14ac:dyDescent="0.25">
      <c r="C35" t="s">
        <v>133</v>
      </c>
    </row>
    <row r="36" spans="3:9" x14ac:dyDescent="0.25">
      <c r="C36" s="127" t="s">
        <v>22</v>
      </c>
      <c r="D36" s="127" t="s">
        <v>40</v>
      </c>
      <c r="E36" s="127" t="s">
        <v>30</v>
      </c>
      <c r="F36" s="127" t="s">
        <v>126</v>
      </c>
      <c r="G36" s="127" t="s">
        <v>127</v>
      </c>
      <c r="H36" s="127" t="s">
        <v>128</v>
      </c>
      <c r="I36" s="127" t="s">
        <v>129</v>
      </c>
    </row>
    <row r="37" spans="3:9" x14ac:dyDescent="0.25">
      <c r="C37" s="127"/>
      <c r="D37" s="127"/>
      <c r="E37" s="127"/>
      <c r="F37" s="127"/>
      <c r="G37" s="127"/>
      <c r="H37" s="127"/>
      <c r="I37" s="127"/>
    </row>
    <row r="38" spans="3:9" ht="15.75" x14ac:dyDescent="0.25">
      <c r="C38" s="8" t="s">
        <v>55</v>
      </c>
      <c r="D38" s="26">
        <v>5</v>
      </c>
      <c r="E38" s="26">
        <v>5.333333333333333</v>
      </c>
      <c r="F38" s="16">
        <f t="shared" ref="F38:F41" si="8">D38/E38</f>
        <v>0.9375</v>
      </c>
      <c r="G38" s="16">
        <v>0.40953045482116768</v>
      </c>
      <c r="H38" s="16">
        <f t="shared" ref="H38:H41" si="9">G38*F38</f>
        <v>0.3839348013948447</v>
      </c>
      <c r="I38" s="129">
        <f t="shared" ref="I38" si="10">SUM(H38:H41)</f>
        <v>0.84748129775786019</v>
      </c>
    </row>
    <row r="39" spans="3:9" ht="31.5" x14ac:dyDescent="0.25">
      <c r="C39" s="8" t="s">
        <v>109</v>
      </c>
      <c r="D39" s="26">
        <v>6.666666666666667</v>
      </c>
      <c r="E39" s="26">
        <v>7.333333333333333</v>
      </c>
      <c r="F39" s="16">
        <f t="shared" si="8"/>
        <v>0.90909090909090917</v>
      </c>
      <c r="G39" s="16">
        <v>0.2295400237324941</v>
      </c>
      <c r="H39" s="16">
        <f t="shared" si="9"/>
        <v>0.20867274884772194</v>
      </c>
      <c r="I39" s="130"/>
    </row>
    <row r="40" spans="3:9" ht="15.75" x14ac:dyDescent="0.25">
      <c r="C40" s="8" t="s">
        <v>110</v>
      </c>
      <c r="D40" s="26">
        <v>6</v>
      </c>
      <c r="E40" s="26">
        <v>7</v>
      </c>
      <c r="F40" s="16">
        <f t="shared" si="8"/>
        <v>0.8571428571428571</v>
      </c>
      <c r="G40" s="16">
        <v>0.18023751804429752</v>
      </c>
      <c r="H40" s="16">
        <f t="shared" si="9"/>
        <v>0.15448930118082643</v>
      </c>
      <c r="I40" s="130"/>
    </row>
    <row r="41" spans="3:9" ht="16.5" customHeight="1" x14ac:dyDescent="0.25">
      <c r="C41" s="8" t="s">
        <v>111</v>
      </c>
      <c r="D41" s="26">
        <v>1.6666666666666667</v>
      </c>
      <c r="E41" s="26">
        <v>3</v>
      </c>
      <c r="F41" s="16">
        <f t="shared" si="8"/>
        <v>0.55555555555555558</v>
      </c>
      <c r="G41" s="16">
        <v>0.18069200340204072</v>
      </c>
      <c r="H41" s="16">
        <f t="shared" si="9"/>
        <v>0.10038444633446707</v>
      </c>
      <c r="I41" s="131"/>
    </row>
  </sheetData>
  <mergeCells count="32">
    <mergeCell ref="I38:I41"/>
    <mergeCell ref="I28:I31"/>
    <mergeCell ref="C36:C37"/>
    <mergeCell ref="D36:D37"/>
    <mergeCell ref="E36:E37"/>
    <mergeCell ref="F36:F37"/>
    <mergeCell ref="G36:G37"/>
    <mergeCell ref="H36:H37"/>
    <mergeCell ref="I36:I37"/>
    <mergeCell ref="I18:I21"/>
    <mergeCell ref="C26:C27"/>
    <mergeCell ref="D26:D27"/>
    <mergeCell ref="E26:E27"/>
    <mergeCell ref="F26:F27"/>
    <mergeCell ref="G26:G27"/>
    <mergeCell ref="H26:H27"/>
    <mergeCell ref="I26:I27"/>
    <mergeCell ref="I6:I7"/>
    <mergeCell ref="I8:I11"/>
    <mergeCell ref="C16:C17"/>
    <mergeCell ref="D16:D17"/>
    <mergeCell ref="E16:E17"/>
    <mergeCell ref="F16:F17"/>
    <mergeCell ref="G16:G17"/>
    <mergeCell ref="H16:H17"/>
    <mergeCell ref="I16:I1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65FC-A461-4C56-B927-F6ACC86D136D}">
  <dimension ref="B4:L15"/>
  <sheetViews>
    <sheetView topLeftCell="A2" workbookViewId="0">
      <selection activeCell="J5" sqref="J5"/>
    </sheetView>
  </sheetViews>
  <sheetFormatPr defaultRowHeight="15" x14ac:dyDescent="0.25"/>
  <cols>
    <col min="2" max="2" width="17.140625" customWidth="1"/>
    <col min="3" max="3" width="11.85546875" customWidth="1"/>
    <col min="4" max="6" width="11.85546875" bestFit="1" customWidth="1"/>
    <col min="10" max="10" width="15.28515625" customWidth="1"/>
    <col min="11" max="11" width="20.85546875" customWidth="1"/>
    <col min="12" max="12" width="13.28515625" customWidth="1"/>
  </cols>
  <sheetData>
    <row r="4" spans="2:12" ht="47.25" x14ac:dyDescent="0.25">
      <c r="B4" s="58"/>
      <c r="C4" s="59" t="s">
        <v>141</v>
      </c>
      <c r="D4" s="59" t="s">
        <v>127</v>
      </c>
      <c r="E4" s="59" t="s">
        <v>142</v>
      </c>
      <c r="F4" s="59" t="s">
        <v>143</v>
      </c>
    </row>
    <row r="5" spans="2:12" ht="15.75" x14ac:dyDescent="0.25">
      <c r="B5" s="22" t="s">
        <v>31</v>
      </c>
      <c r="C5" s="40">
        <v>0.68895318384456217</v>
      </c>
      <c r="D5" s="40">
        <v>0.32764216231360899</v>
      </c>
      <c r="E5" s="40">
        <f>C5*D5</f>
        <v>0.22573011088767772</v>
      </c>
      <c r="F5" s="134">
        <f>SUM(E5:E8)</f>
        <v>0.80538355987582955</v>
      </c>
    </row>
    <row r="6" spans="2:12" ht="15.75" x14ac:dyDescent="0.25">
      <c r="B6" s="22" t="s">
        <v>33</v>
      </c>
      <c r="C6" s="40">
        <v>0.88042873088368623</v>
      </c>
      <c r="D6" s="40">
        <v>0.2499767238111601</v>
      </c>
      <c r="E6" s="40">
        <f t="shared" ref="E6:E8" si="0">C6*D6</f>
        <v>0.22008668969552142</v>
      </c>
      <c r="F6" s="135"/>
    </row>
    <row r="7" spans="2:12" ht="15.75" x14ac:dyDescent="0.25">
      <c r="B7" s="22" t="s">
        <v>36</v>
      </c>
      <c r="C7" s="40">
        <v>0.85773338122587062</v>
      </c>
      <c r="D7" s="40">
        <v>0.15671592630442996</v>
      </c>
      <c r="E7" s="40">
        <f t="shared" si="0"/>
        <v>0.13442048136104306</v>
      </c>
      <c r="F7" s="135"/>
    </row>
    <row r="8" spans="2:12" ht="15.75" x14ac:dyDescent="0.25">
      <c r="B8" s="22" t="s">
        <v>38</v>
      </c>
      <c r="C8" s="40">
        <v>0.84748129775786019</v>
      </c>
      <c r="D8" s="40">
        <v>0.26566518757080043</v>
      </c>
      <c r="E8" s="40">
        <f t="shared" si="0"/>
        <v>0.22514627793158729</v>
      </c>
      <c r="F8" s="136"/>
    </row>
    <row r="9" spans="2:12" ht="23.25" customHeight="1" x14ac:dyDescent="0.25">
      <c r="J9" s="50" t="s">
        <v>204</v>
      </c>
      <c r="K9" s="137" t="s">
        <v>205</v>
      </c>
      <c r="L9" s="138"/>
    </row>
    <row r="10" spans="2:12" ht="15.75" x14ac:dyDescent="0.25">
      <c r="J10" s="50" t="s">
        <v>215</v>
      </c>
      <c r="K10" s="50" t="s">
        <v>206</v>
      </c>
      <c r="L10" s="139" t="s">
        <v>212</v>
      </c>
    </row>
    <row r="11" spans="2:12" ht="15.75" x14ac:dyDescent="0.25">
      <c r="J11" s="50" t="s">
        <v>216</v>
      </c>
      <c r="K11" s="50" t="s">
        <v>207</v>
      </c>
      <c r="L11" s="140"/>
    </row>
    <row r="12" spans="2:12" ht="15.75" x14ac:dyDescent="0.25">
      <c r="J12" s="50" t="s">
        <v>217</v>
      </c>
      <c r="K12" s="50" t="s">
        <v>208</v>
      </c>
      <c r="L12" s="139" t="s">
        <v>213</v>
      </c>
    </row>
    <row r="13" spans="2:12" ht="15.75" x14ac:dyDescent="0.25">
      <c r="J13" s="50" t="s">
        <v>218</v>
      </c>
      <c r="K13" s="50" t="s">
        <v>209</v>
      </c>
      <c r="L13" s="140"/>
    </row>
    <row r="14" spans="2:12" ht="15.75" x14ac:dyDescent="0.25">
      <c r="J14" s="50" t="s">
        <v>219</v>
      </c>
      <c r="K14" s="50" t="s">
        <v>210</v>
      </c>
      <c r="L14" s="139" t="s">
        <v>214</v>
      </c>
    </row>
    <row r="15" spans="2:12" ht="15.75" x14ac:dyDescent="0.25">
      <c r="J15" s="50" t="s">
        <v>220</v>
      </c>
      <c r="K15" s="50" t="s">
        <v>211</v>
      </c>
      <c r="L15" s="140"/>
    </row>
  </sheetData>
  <mergeCells count="5">
    <mergeCell ref="F5:F8"/>
    <mergeCell ref="K9:L9"/>
    <mergeCell ref="L10:L11"/>
    <mergeCell ref="L12:L13"/>
    <mergeCell ref="L14:L15"/>
  </mergeCells>
  <phoneticPr fontId="1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kuis ahp</vt:lpstr>
      <vt:lpstr>pembobotan AHP</vt:lpstr>
      <vt:lpstr>pengolahan data AHP</vt:lpstr>
      <vt:lpstr>PATOKAN NILAI RI</vt:lpstr>
      <vt:lpstr>KUIS SOTA 1</vt:lpstr>
      <vt:lpstr>kuis sota 2</vt:lpstr>
      <vt:lpstr>PENGOLAHAN TEKNOMETRIK</vt:lpstr>
      <vt:lpstr>TINGKAT KECANGGIHAN</vt:lpstr>
      <vt:lpstr>TCC</vt:lpstr>
      <vt:lpstr>kuis swot</vt:lpstr>
      <vt:lpstr>PERHITUNGAN SWOT</vt:lpstr>
      <vt:lpstr>STRATEGI SWOT</vt:lpstr>
      <vt:lpstr>KUADRAN SWOT</vt:lpstr>
      <vt:lpstr>'kuis ahp'!_Hlk160387055</vt:lpstr>
      <vt:lpstr>'kuis ahp'!_Hlk160436295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fadh nail abiyyu abiyyu</dc:creator>
  <cp:lastModifiedBy>muhammad fadh nail abiyyu abiyyu</cp:lastModifiedBy>
  <dcterms:created xsi:type="dcterms:W3CDTF">2024-06-17T06:02:14Z</dcterms:created>
  <dcterms:modified xsi:type="dcterms:W3CDTF">2024-08-22T04:14:32Z</dcterms:modified>
</cp:coreProperties>
</file>